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DieseArbeitsmappe" defaultThemeVersion="124226"/>
  <bookViews>
    <workbookView xWindow="120" yWindow="96" windowWidth="15180" windowHeight="5520"/>
  </bookViews>
  <sheets>
    <sheet name="Preis UK und T-Nut stonag" sheetId="5" r:id="rId1"/>
    <sheet name="Preis Technik" sheetId="6" r:id="rId2"/>
    <sheet name="Preis Naturstein und Montage" sheetId="7" r:id="rId3"/>
  </sheets>
  <calcPr calcId="125725"/>
</workbook>
</file>

<file path=xl/calcChain.xml><?xml version="1.0" encoding="utf-8"?>
<calcChain xmlns="http://schemas.openxmlformats.org/spreadsheetml/2006/main">
  <c r="L26" i="5"/>
  <c r="K34" i="7"/>
  <c r="M34" s="1"/>
  <c r="K25"/>
  <c r="M25" s="1"/>
  <c r="K17"/>
  <c r="M17" s="1"/>
  <c r="M68" i="6"/>
  <c r="L14" i="5"/>
  <c r="K14"/>
  <c r="K105"/>
  <c r="J95"/>
  <c r="L95" s="1"/>
  <c r="L94"/>
  <c r="L80"/>
  <c r="N14"/>
  <c r="K13"/>
  <c r="N13" s="1"/>
  <c r="N95" s="1"/>
  <c r="L67"/>
  <c r="L52"/>
  <c r="L40"/>
  <c r="M75" i="7" l="1"/>
  <c r="N26" i="5"/>
  <c r="N37" s="1"/>
  <c r="N80"/>
  <c r="N90" s="1"/>
  <c r="N94"/>
  <c r="N103" s="1"/>
  <c r="N40"/>
  <c r="N48" s="1"/>
  <c r="N52"/>
  <c r="N63" s="1"/>
  <c r="N67"/>
  <c r="L13"/>
  <c r="M94"/>
  <c r="M67"/>
  <c r="M95"/>
  <c r="M80"/>
  <c r="M52"/>
  <c r="M63" s="1"/>
  <c r="M26"/>
  <c r="M37" s="1"/>
  <c r="M40"/>
  <c r="M48" l="1"/>
  <c r="M90"/>
  <c r="M103"/>
  <c r="M76"/>
  <c r="M105" l="1"/>
  <c r="H105" l="1"/>
  <c r="M74" i="6"/>
  <c r="H46" i="7" s="1"/>
  <c r="G46" s="1"/>
  <c r="H62" l="1"/>
  <c r="H63"/>
  <c r="H64"/>
  <c r="H61"/>
  <c r="H59"/>
  <c r="H58"/>
  <c r="H57"/>
  <c r="H55"/>
  <c r="H56"/>
  <c r="H48"/>
  <c r="H50"/>
  <c r="H51"/>
  <c r="H53"/>
  <c r="H49"/>
  <c r="H52"/>
  <c r="G59" l="1"/>
  <c r="G64"/>
  <c r="G53"/>
  <c r="G58"/>
  <c r="H66"/>
  <c r="G66" l="1"/>
</calcChain>
</file>

<file path=xl/sharedStrings.xml><?xml version="1.0" encoding="utf-8"?>
<sst xmlns="http://schemas.openxmlformats.org/spreadsheetml/2006/main" count="108" uniqueCount="58">
  <si>
    <t>€</t>
  </si>
  <si>
    <t>m²</t>
  </si>
  <si>
    <t>n/Platte</t>
  </si>
  <si>
    <t xml:space="preserve">€/Platte </t>
  </si>
  <si>
    <t>€/n</t>
  </si>
  <si>
    <t>L</t>
  </si>
  <si>
    <t>B</t>
  </si>
  <si>
    <t>Stück</t>
  </si>
  <si>
    <t>Preis  Vermesssungsleistungen</t>
  </si>
  <si>
    <r>
      <rPr>
        <sz val="11"/>
        <color rgb="FF000000"/>
        <rFont val="Calibri"/>
        <family val="2"/>
        <scheme val="minor"/>
      </rPr>
      <t>Preis Statik Natursteinfassade</t>
    </r>
    <r>
      <rPr>
        <b/>
        <sz val="11"/>
        <color rgb="FF000000"/>
        <rFont val="Calibri"/>
        <family val="2"/>
        <scheme val="minor"/>
      </rPr>
      <t xml:space="preserve"> </t>
    </r>
  </si>
  <si>
    <t>Preis Werkstatt-und Verlegepläne erstellen</t>
  </si>
  <si>
    <t>Preis Dokumentation, Bestandsunterlagen</t>
  </si>
  <si>
    <t>kg</t>
  </si>
  <si>
    <t>Beton</t>
  </si>
  <si>
    <t>100/ Anker</t>
  </si>
  <si>
    <t>Naturstein</t>
  </si>
  <si>
    <t>1000/Anker</t>
  </si>
  <si>
    <t>ca. Diamantverschleiß bei Beton C 40</t>
  </si>
  <si>
    <t>(entspricht  Bohrerverschleiß)</t>
  </si>
  <si>
    <t xml:space="preserve">Lieferant: M.Kamm Granotech Lehenwiesenweg 88 D-91781 Weißenburg T +49 9141 874 166
Granotech Natursteinheizung
Lehenwiesenweg 88
D-91781 Weißenburg
T +49 9141 874 166
</t>
  </si>
  <si>
    <t>Bahnhofstr. 21 CH Herisau  Tel. +41 817101477  Mobil: +41 78 88 30 855  info@stoneag.ch</t>
  </si>
  <si>
    <t>€/m²</t>
  </si>
  <si>
    <t>Bemerkung</t>
  </si>
  <si>
    <t>1.10 Konsole</t>
  </si>
  <si>
    <t>1.20 T-Anker Beton</t>
  </si>
  <si>
    <t>1.30 T-Anker Naturstein</t>
  </si>
  <si>
    <t xml:space="preserve">1.40 Agraffe </t>
  </si>
  <si>
    <t>1.50 Ankerschrauben</t>
  </si>
  <si>
    <t xml:space="preserve">1.60 T- Nutfräser </t>
  </si>
  <si>
    <t>Total</t>
  </si>
  <si>
    <t>Bemusterung, Bewerbung und Prüfung des Steinmaterials,</t>
  </si>
  <si>
    <t>Koordination der Produzenten zur Fertigung der Fassadenplatten</t>
  </si>
  <si>
    <t>und –Elemente nach Werkslisten, Fertigungsüberwachung</t>
  </si>
  <si>
    <t>und Kontrolle nach den Leistungsphasen 8 und 9, Transport-</t>
  </si>
  <si>
    <t>Optimierung zur Baustelle</t>
  </si>
  <si>
    <t>2.50. Akquisition, Steintechnische Koordinierung und Abnahme</t>
  </si>
  <si>
    <t>Preis Akquisition, Koordinierung und Abnahme</t>
  </si>
  <si>
    <t>%</t>
  </si>
  <si>
    <t>2.30. Werkstatt-und Verlegepläne erstellen</t>
  </si>
  <si>
    <t>Preis Naturstein</t>
  </si>
  <si>
    <t>Preis  Wärmedämmung</t>
  </si>
  <si>
    <t>Preis Montage</t>
  </si>
  <si>
    <t xml:space="preserve">3.10.  Naturstein </t>
  </si>
  <si>
    <t xml:space="preserve">3.30. Wärmedämmung </t>
  </si>
  <si>
    <t xml:space="preserve">3.50. Montage </t>
  </si>
  <si>
    <t xml:space="preserve">2.10. Statik Natursteinfassade  </t>
  </si>
  <si>
    <t xml:space="preserve">2.20. Vermesssungsleistungen </t>
  </si>
  <si>
    <t xml:space="preserve">2.40. Dokumentation, Bestandsunterlagen </t>
  </si>
  <si>
    <t>Preis/m²</t>
  </si>
  <si>
    <t>Stärke</t>
  </si>
  <si>
    <r>
      <t>Wärmedämmung</t>
    </r>
    <r>
      <rPr>
        <sz val="11"/>
        <color rgb="FF000000"/>
        <rFont val="Calibri"/>
        <family val="2"/>
        <scheme val="minor"/>
      </rPr>
      <t xml:space="preserve"> </t>
    </r>
  </si>
  <si>
    <t>Montage</t>
  </si>
  <si>
    <t>Prozent</t>
  </si>
  <si>
    <t xml:space="preserve"> Akquisition</t>
  </si>
  <si>
    <t xml:space="preserve">Planung </t>
  </si>
  <si>
    <t>UK und T-Nut + Technik</t>
  </si>
  <si>
    <t>UK und T_Nut</t>
  </si>
  <si>
    <t>Naturstein + Montage</t>
  </si>
</sst>
</file>

<file path=xl/styles.xml><?xml version="1.0" encoding="utf-8"?>
<styleSheet xmlns="http://schemas.openxmlformats.org/spreadsheetml/2006/main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_€_-;\-* #,##0.0\ _€_-;_-* &quot;-&quot;??\ _€_-;_-@_-"/>
    <numFmt numFmtId="166" formatCode="_-* #,##0\ _€_-;\-* #,##0\ _€_-;_-* &quot;-&quot;??\ _€_-;_-@_-"/>
  </numFmts>
  <fonts count="23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6">
    <xf numFmtId="0" fontId="0" fillId="0" borderId="0" xfId="0"/>
    <xf numFmtId="0" fontId="0" fillId="3" borderId="0" xfId="0" applyFill="1" applyBorder="1"/>
    <xf numFmtId="164" fontId="0" fillId="0" borderId="0" xfId="1" applyNumberFormat="1" applyFont="1"/>
    <xf numFmtId="0" fontId="0" fillId="5" borderId="1" xfId="0" applyFill="1" applyBorder="1"/>
    <xf numFmtId="0" fontId="0" fillId="5" borderId="2" xfId="0" applyFill="1" applyBorder="1"/>
    <xf numFmtId="0" fontId="0" fillId="5" borderId="4" xfId="0" applyFill="1" applyBorder="1"/>
    <xf numFmtId="0" fontId="0" fillId="5" borderId="0" xfId="0" applyFill="1" applyBorder="1"/>
    <xf numFmtId="164" fontId="0" fillId="5" borderId="0" xfId="1" applyNumberFormat="1" applyFont="1" applyFill="1" applyBorder="1"/>
    <xf numFmtId="0" fontId="0" fillId="0" borderId="4" xfId="0" applyBorder="1"/>
    <xf numFmtId="0" fontId="0" fillId="0" borderId="0" xfId="0" applyBorder="1"/>
    <xf numFmtId="44" fontId="0" fillId="0" borderId="0" xfId="1" applyFont="1" applyBorder="1"/>
    <xf numFmtId="164" fontId="0" fillId="0" borderId="0" xfId="1" applyNumberFormat="1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4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164" fontId="0" fillId="5" borderId="3" xfId="1" applyNumberFormat="1" applyFont="1" applyFill="1" applyBorder="1"/>
    <xf numFmtId="164" fontId="0" fillId="5" borderId="5" xfId="1" applyNumberFormat="1" applyFont="1" applyFill="1" applyBorder="1"/>
    <xf numFmtId="164" fontId="0" fillId="0" borderId="5" xfId="1" applyNumberFormat="1" applyFont="1" applyBorder="1"/>
    <xf numFmtId="0" fontId="4" fillId="5" borderId="0" xfId="0" applyFont="1" applyFill="1" applyBorder="1"/>
    <xf numFmtId="164" fontId="0" fillId="0" borderId="8" xfId="1" applyNumberFormat="1" applyFont="1" applyBorder="1"/>
    <xf numFmtId="166" fontId="0" fillId="0" borderId="0" xfId="2" applyNumberFormat="1" applyFont="1"/>
    <xf numFmtId="166" fontId="0" fillId="5" borderId="0" xfId="2" applyNumberFormat="1" applyFont="1" applyFill="1" applyBorder="1"/>
    <xf numFmtId="166" fontId="0" fillId="0" borderId="0" xfId="2" applyNumberFormat="1" applyFont="1" applyBorder="1"/>
    <xf numFmtId="166" fontId="0" fillId="0" borderId="0" xfId="2" applyNumberFormat="1" applyFont="1" applyFill="1" applyBorder="1"/>
    <xf numFmtId="164" fontId="0" fillId="5" borderId="9" xfId="1" applyNumberFormat="1" applyFont="1" applyFill="1" applyBorder="1"/>
    <xf numFmtId="164" fontId="7" fillId="0" borderId="10" xfId="1" applyNumberFormat="1" applyFont="1" applyBorder="1"/>
    <xf numFmtId="0" fontId="8" fillId="5" borderId="0" xfId="0" applyFont="1" applyFill="1" applyBorder="1"/>
    <xf numFmtId="0" fontId="0" fillId="5" borderId="0" xfId="0" applyFill="1"/>
    <xf numFmtId="164" fontId="7" fillId="0" borderId="0" xfId="1" applyNumberFormat="1" applyFont="1" applyBorder="1"/>
    <xf numFmtId="44" fontId="0" fillId="5" borderId="0" xfId="1" applyFont="1" applyFill="1" applyBorder="1"/>
    <xf numFmtId="164" fontId="7" fillId="5" borderId="0" xfId="1" applyNumberFormat="1" applyFont="1" applyFill="1" applyBorder="1"/>
    <xf numFmtId="0" fontId="0" fillId="0" borderId="0" xfId="0" applyBorder="1"/>
    <xf numFmtId="0" fontId="0" fillId="0" borderId="4" xfId="0" applyBorder="1"/>
    <xf numFmtId="0" fontId="0" fillId="0" borderId="0" xfId="0" applyBorder="1"/>
    <xf numFmtId="0" fontId="0" fillId="0" borderId="4" xfId="0" applyBorder="1"/>
    <xf numFmtId="0" fontId="0" fillId="6" borderId="0" xfId="0" applyFill="1" applyBorder="1"/>
    <xf numFmtId="0" fontId="7" fillId="6" borderId="0" xfId="0" applyFont="1" applyFill="1" applyBorder="1"/>
    <xf numFmtId="1" fontId="0" fillId="0" borderId="0" xfId="0" applyNumberFormat="1" applyBorder="1"/>
    <xf numFmtId="2" fontId="0" fillId="5" borderId="0" xfId="0" applyNumberFormat="1" applyFill="1" applyBorder="1"/>
    <xf numFmtId="1" fontId="0" fillId="5" borderId="0" xfId="0" applyNumberFormat="1" applyFill="1" applyBorder="1"/>
    <xf numFmtId="0" fontId="0" fillId="4" borderId="0" xfId="0" applyFill="1" applyBorder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44" fontId="7" fillId="0" borderId="0" xfId="1" applyFont="1" applyBorder="1"/>
    <xf numFmtId="1" fontId="7" fillId="0" borderId="0" xfId="0" applyNumberFormat="1" applyFont="1" applyBorder="1"/>
    <xf numFmtId="166" fontId="7" fillId="0" borderId="0" xfId="2" applyNumberFormat="1" applyFont="1" applyBorder="1"/>
    <xf numFmtId="0" fontId="7" fillId="4" borderId="0" xfId="0" applyFont="1" applyFill="1" applyBorder="1" applyAlignment="1">
      <alignment horizontal="right"/>
    </xf>
    <xf numFmtId="44" fontId="7" fillId="4" borderId="0" xfId="1" applyFont="1" applyFill="1" applyBorder="1"/>
    <xf numFmtId="1" fontId="7" fillId="4" borderId="0" xfId="0" applyNumberFormat="1" applyFont="1" applyFill="1" applyBorder="1"/>
    <xf numFmtId="0" fontId="7" fillId="4" borderId="0" xfId="0" applyFont="1" applyFill="1" applyBorder="1"/>
    <xf numFmtId="166" fontId="7" fillId="4" borderId="0" xfId="2" applyNumberFormat="1" applyFont="1" applyFill="1" applyBorder="1"/>
    <xf numFmtId="164" fontId="7" fillId="4" borderId="0" xfId="1" applyNumberFormat="1" applyFont="1" applyFill="1" applyBorder="1"/>
    <xf numFmtId="0" fontId="0" fillId="0" borderId="7" xfId="0" applyFill="1" applyBorder="1"/>
    <xf numFmtId="166" fontId="0" fillId="0" borderId="7" xfId="2" applyNumberFormat="1" applyFont="1" applyFill="1" applyBorder="1"/>
    <xf numFmtId="164" fontId="0" fillId="0" borderId="7" xfId="1" applyNumberFormat="1" applyFont="1" applyFill="1" applyBorder="1"/>
    <xf numFmtId="0" fontId="5" fillId="5" borderId="0" xfId="0" applyFont="1" applyFill="1" applyBorder="1"/>
    <xf numFmtId="164" fontId="0" fillId="0" borderId="5" xfId="1" applyNumberFormat="1" applyFont="1" applyFill="1" applyBorder="1"/>
    <xf numFmtId="0" fontId="14" fillId="0" borderId="0" xfId="0" applyFont="1" applyBorder="1"/>
    <xf numFmtId="164" fontId="14" fillId="0" borderId="0" xfId="1" applyNumberFormat="1" applyFont="1" applyBorder="1" applyAlignment="1"/>
    <xf numFmtId="43" fontId="14" fillId="0" borderId="0" xfId="2" applyFont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horizontal="left"/>
    </xf>
    <xf numFmtId="43" fontId="14" fillId="0" borderId="0" xfId="2" applyFont="1" applyBorder="1" applyAlignment="1">
      <alignment horizontal="right"/>
    </xf>
    <xf numFmtId="43" fontId="14" fillId="0" borderId="0" xfId="2" applyFont="1" applyFill="1" applyBorder="1"/>
    <xf numFmtId="0" fontId="14" fillId="5" borderId="0" xfId="0" applyFont="1" applyFill="1" applyBorder="1"/>
    <xf numFmtId="0" fontId="15" fillId="5" borderId="0" xfId="0" applyFont="1" applyFill="1" applyBorder="1"/>
    <xf numFmtId="0" fontId="18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7" fillId="5" borderId="0" xfId="0" applyFont="1" applyFill="1" applyBorder="1" applyAlignment="1">
      <alignment horizontal="left"/>
    </xf>
    <xf numFmtId="0" fontId="14" fillId="5" borderId="0" xfId="0" applyFont="1" applyFill="1" applyBorder="1" applyAlignment="1">
      <alignment horizontal="left"/>
    </xf>
    <xf numFmtId="0" fontId="16" fillId="5" borderId="0" xfId="0" applyFont="1" applyFill="1" applyBorder="1"/>
    <xf numFmtId="43" fontId="14" fillId="0" borderId="0" xfId="0" applyNumberFormat="1" applyFont="1" applyBorder="1"/>
    <xf numFmtId="0" fontId="0" fillId="0" borderId="8" xfId="0" applyBorder="1"/>
    <xf numFmtId="164" fontId="7" fillId="0" borderId="5" xfId="1" applyNumberFormat="1" applyFont="1" applyBorder="1"/>
    <xf numFmtId="0" fontId="0" fillId="0" borderId="11" xfId="0" applyBorder="1"/>
    <xf numFmtId="0" fontId="0" fillId="0" borderId="12" xfId="0" applyBorder="1"/>
    <xf numFmtId="0" fontId="0" fillId="0" borderId="9" xfId="0" applyBorder="1"/>
    <xf numFmtId="164" fontId="14" fillId="5" borderId="0" xfId="1" applyNumberFormat="1" applyFont="1" applyFill="1" applyBorder="1" applyAlignment="1"/>
    <xf numFmtId="0" fontId="4" fillId="0" borderId="0" xfId="0" applyFont="1"/>
    <xf numFmtId="0" fontId="7" fillId="5" borderId="0" xfId="0" applyFont="1" applyFill="1" applyBorder="1"/>
    <xf numFmtId="0" fontId="19" fillId="5" borderId="0" xfId="0" applyFont="1" applyFill="1" applyBorder="1" applyAlignment="1">
      <alignment horizontal="right"/>
    </xf>
    <xf numFmtId="44" fontId="20" fillId="5" borderId="0" xfId="0" applyNumberFormat="1" applyFont="1" applyFill="1" applyBorder="1" applyAlignment="1">
      <alignment horizontal="left" vertical="top"/>
    </xf>
    <xf numFmtId="43" fontId="14" fillId="0" borderId="0" xfId="0" applyNumberFormat="1" applyFont="1" applyFill="1" applyBorder="1"/>
    <xf numFmtId="43" fontId="14" fillId="0" borderId="0" xfId="2" applyFont="1"/>
    <xf numFmtId="43" fontId="21" fillId="0" borderId="0" xfId="0" applyNumberFormat="1" applyFont="1"/>
    <xf numFmtId="0" fontId="0" fillId="0" borderId="0" xfId="0" applyBorder="1"/>
    <xf numFmtId="0" fontId="0" fillId="0" borderId="4" xfId="0" applyBorder="1"/>
    <xf numFmtId="1" fontId="22" fillId="5" borderId="0" xfId="0" applyNumberFormat="1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166" fontId="1" fillId="2" borderId="0" xfId="2" applyNumberFormat="1" applyFont="1" applyFill="1" applyBorder="1" applyAlignment="1">
      <alignment horizontal="center"/>
    </xf>
    <xf numFmtId="164" fontId="1" fillId="2" borderId="0" xfId="1" applyNumberFormat="1" applyFont="1" applyFill="1" applyBorder="1" applyAlignment="1">
      <alignment horizontal="center"/>
    </xf>
    <xf numFmtId="44" fontId="1" fillId="2" borderId="0" xfId="1" applyFont="1" applyFill="1" applyBorder="1" applyAlignment="1">
      <alignment horizontal="center"/>
    </xf>
    <xf numFmtId="0" fontId="7" fillId="0" borderId="0" xfId="0" applyFont="1" applyFill="1" applyBorder="1"/>
    <xf numFmtId="165" fontId="0" fillId="0" borderId="0" xfId="2" applyNumberFormat="1" applyFont="1" applyFill="1" applyBorder="1"/>
    <xf numFmtId="43" fontId="0" fillId="0" borderId="0" xfId="2" applyFont="1" applyFill="1" applyBorder="1"/>
    <xf numFmtId="1" fontId="0" fillId="0" borderId="0" xfId="0" applyNumberFormat="1" applyFill="1" applyBorder="1"/>
    <xf numFmtId="44" fontId="11" fillId="5" borderId="0" xfId="1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44" fontId="12" fillId="5" borderId="0" xfId="1" applyFont="1" applyFill="1" applyBorder="1" applyAlignment="1">
      <alignment horizontal="center"/>
    </xf>
    <xf numFmtId="164" fontId="12" fillId="5" borderId="0" xfId="1" applyNumberFormat="1" applyFont="1" applyFill="1" applyBorder="1" applyAlignment="1">
      <alignment horizontal="center"/>
    </xf>
    <xf numFmtId="44" fontId="12" fillId="5" borderId="0" xfId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2" fillId="5" borderId="0" xfId="0" applyFont="1" applyFill="1" applyBorder="1" applyAlignment="1">
      <alignment horizontal="right"/>
    </xf>
    <xf numFmtId="0" fontId="13" fillId="5" borderId="0" xfId="0" applyFont="1" applyFill="1" applyBorder="1"/>
    <xf numFmtId="0" fontId="0" fillId="0" borderId="0" xfId="0" applyBorder="1" applyAlignment="1">
      <alignment horizontal="left"/>
    </xf>
    <xf numFmtId="1" fontId="9" fillId="0" borderId="0" xfId="0" applyNumberFormat="1" applyFont="1" applyFill="1" applyBorder="1"/>
    <xf numFmtId="0" fontId="8" fillId="0" borderId="0" xfId="0" applyFont="1" applyBorder="1" applyAlignment="1">
      <alignment wrapText="1"/>
    </xf>
    <xf numFmtId="0" fontId="0" fillId="0" borderId="1" xfId="0" applyBorder="1"/>
    <xf numFmtId="0" fontId="0" fillId="0" borderId="2" xfId="0" applyBorder="1"/>
    <xf numFmtId="166" fontId="0" fillId="0" borderId="2" xfId="2" applyNumberFormat="1" applyFont="1" applyBorder="1"/>
    <xf numFmtId="164" fontId="0" fillId="0" borderId="2" xfId="1" applyNumberFormat="1" applyFont="1" applyBorder="1"/>
    <xf numFmtId="0" fontId="0" fillId="0" borderId="3" xfId="0" applyBorder="1"/>
    <xf numFmtId="0" fontId="10" fillId="5" borderId="0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0" fillId="5" borderId="0" xfId="0" applyFill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0" fontId="9" fillId="5" borderId="0" xfId="0" applyFont="1" applyFill="1" applyBorder="1" applyAlignment="1">
      <alignment horizontal="left" wrapText="1"/>
    </xf>
    <xf numFmtId="0" fontId="7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7" fillId="7" borderId="13" xfId="0" applyFont="1" applyFill="1" applyBorder="1" applyAlignment="1">
      <alignment horizontal="center"/>
    </xf>
  </cellXfs>
  <cellStyles count="3">
    <cellStyle name="Dezimal" xfId="2" builtinId="3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655320</xdr:colOff>
      <xdr:row>50</xdr:row>
      <xdr:rowOff>83820</xdr:rowOff>
    </xdr:from>
    <xdr:to>
      <xdr:col>6</xdr:col>
      <xdr:colOff>693420</xdr:colOff>
      <xdr:row>61</xdr:row>
      <xdr:rowOff>3880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25240" y="9235440"/>
          <a:ext cx="1623060" cy="19317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121920</xdr:colOff>
      <xdr:row>12</xdr:row>
      <xdr:rowOff>106680</xdr:rowOff>
    </xdr:from>
    <xdr:to>
      <xdr:col>6</xdr:col>
      <xdr:colOff>670560</xdr:colOff>
      <xdr:row>21</xdr:row>
      <xdr:rowOff>45720</xdr:rowOff>
    </xdr:to>
    <xdr:sp macro="" textlink="">
      <xdr:nvSpPr>
        <xdr:cNvPr id="7" name="Textfeld 6"/>
        <xdr:cNvSpPr txBox="1"/>
      </xdr:nvSpPr>
      <xdr:spPr>
        <a:xfrm>
          <a:off x="1706880" y="2308860"/>
          <a:ext cx="3718560" cy="1584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2800"/>
            <a:t>Musterangebot</a:t>
          </a:r>
        </a:p>
      </xdr:txBody>
    </xdr:sp>
    <xdr:clientData/>
  </xdr:twoCellAnchor>
  <xdr:twoCellAnchor editAs="oneCell">
    <xdr:from>
      <xdr:col>4</xdr:col>
      <xdr:colOff>600770</xdr:colOff>
      <xdr:row>81</xdr:row>
      <xdr:rowOff>30480</xdr:rowOff>
    </xdr:from>
    <xdr:to>
      <xdr:col>6</xdr:col>
      <xdr:colOff>594360</xdr:colOff>
      <xdr:row>86</xdr:row>
      <xdr:rowOff>99060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0690" y="13936980"/>
          <a:ext cx="1578550" cy="982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502920</xdr:colOff>
      <xdr:row>38</xdr:row>
      <xdr:rowOff>73680</xdr:rowOff>
    </xdr:from>
    <xdr:to>
      <xdr:col>6</xdr:col>
      <xdr:colOff>738837</xdr:colOff>
      <xdr:row>47</xdr:row>
      <xdr:rowOff>38100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72840" y="7030740"/>
          <a:ext cx="1820574" cy="1610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601980</xdr:colOff>
      <xdr:row>38</xdr:row>
      <xdr:rowOff>88602</xdr:rowOff>
    </xdr:from>
    <xdr:to>
      <xdr:col>4</xdr:col>
      <xdr:colOff>121920</xdr:colOff>
      <xdr:row>46</xdr:row>
      <xdr:rowOff>163756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47900" y="7045662"/>
          <a:ext cx="1104900" cy="1538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784860</xdr:colOff>
      <xdr:row>21</xdr:row>
      <xdr:rowOff>53340</xdr:rowOff>
    </xdr:from>
    <xdr:to>
      <xdr:col>6</xdr:col>
      <xdr:colOff>784860</xdr:colOff>
      <xdr:row>29</xdr:row>
      <xdr:rowOff>45720</xdr:rowOff>
    </xdr:to>
    <xdr:sp macro="" textlink="">
      <xdr:nvSpPr>
        <xdr:cNvPr id="4" name="Textfeld 3"/>
        <xdr:cNvSpPr txBox="1"/>
      </xdr:nvSpPr>
      <xdr:spPr>
        <a:xfrm>
          <a:off x="784860" y="2613660"/>
          <a:ext cx="3962400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2.20. Vermesssungsleistungen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Vermessungsleistungen für alle Arbeiten zur Erstellung der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Natursteinfassade, z.B. Antragen der Gebäudeachsen,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Einmessen der Unterkonstruktion und der Platten,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Kontrollmessungen usw., die Arbeiten sind Grundlage der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Werkstattplanung</a:t>
          </a:r>
          <a:endParaRPr lang="de-DE"/>
        </a:p>
      </xdr:txBody>
    </xdr:sp>
    <xdr:clientData/>
  </xdr:twoCellAnchor>
  <xdr:twoCellAnchor>
    <xdr:from>
      <xdr:col>2</xdr:col>
      <xdr:colOff>7620</xdr:colOff>
      <xdr:row>33</xdr:row>
      <xdr:rowOff>114300</xdr:rowOff>
    </xdr:from>
    <xdr:to>
      <xdr:col>6</xdr:col>
      <xdr:colOff>784860</xdr:colOff>
      <xdr:row>42</xdr:row>
      <xdr:rowOff>121920</xdr:rowOff>
    </xdr:to>
    <xdr:sp macro="" textlink="">
      <xdr:nvSpPr>
        <xdr:cNvPr id="5" name="Textfeld 4"/>
        <xdr:cNvSpPr txBox="1"/>
      </xdr:nvSpPr>
      <xdr:spPr>
        <a:xfrm>
          <a:off x="800100" y="4869180"/>
          <a:ext cx="3947160" cy="1653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2.30. Werkstatt-und Verlegepläne erstellen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Erstellung von Werkstatt-und Verlegeplänen der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Natursteinfassade,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inkl. der Vorlage beim AG zur Kommentierung, Prüfung und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Freigabe, Zwischenstände je 2 x in Papierform und 1 x digital,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Architekten-Werkpläne werden als Zeichungsdateien zur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Verfügung gestellt</a:t>
          </a:r>
          <a:endParaRPr lang="de-DE"/>
        </a:p>
        <a:p>
          <a:endParaRPr lang="de-DE" sz="1100"/>
        </a:p>
      </xdr:txBody>
    </xdr:sp>
    <xdr:clientData/>
  </xdr:twoCellAnchor>
  <xdr:twoCellAnchor>
    <xdr:from>
      <xdr:col>2</xdr:col>
      <xdr:colOff>7620</xdr:colOff>
      <xdr:row>46</xdr:row>
      <xdr:rowOff>129540</xdr:rowOff>
    </xdr:from>
    <xdr:to>
      <xdr:col>6</xdr:col>
      <xdr:colOff>784860</xdr:colOff>
      <xdr:row>55</xdr:row>
      <xdr:rowOff>7620</xdr:rowOff>
    </xdr:to>
    <xdr:sp macro="" textlink="">
      <xdr:nvSpPr>
        <xdr:cNvPr id="6" name="Textfeld 5"/>
        <xdr:cNvSpPr txBox="1"/>
      </xdr:nvSpPr>
      <xdr:spPr>
        <a:xfrm>
          <a:off x="800100" y="7261860"/>
          <a:ext cx="394716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2.40. Dokumentation, Bestandsunterlagen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Erstellung einer Dokumentation bestehend aus Bestandsplänen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auf Basis der Werkstatt-und Verlegepläne der Natursteinfassade,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Zulassungen und Beschreibungen der verwendeten Bauteile,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Wartungs-, Gebrauchs-, Bedienungs- und Pflegeanleitungen,</a:t>
          </a:r>
          <a:endParaRPr lang="de-DE"/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je 4 x in Papierform und 1 x digital,</a:t>
          </a:r>
          <a:endParaRPr lang="de-DE"/>
        </a:p>
        <a:p>
          <a:endParaRPr lang="de-DE" sz="1100"/>
        </a:p>
      </xdr:txBody>
    </xdr:sp>
    <xdr:clientData/>
  </xdr:twoCellAnchor>
  <xdr:twoCellAnchor>
    <xdr:from>
      <xdr:col>1</xdr:col>
      <xdr:colOff>784860</xdr:colOff>
      <xdr:row>10</xdr:row>
      <xdr:rowOff>68580</xdr:rowOff>
    </xdr:from>
    <xdr:to>
      <xdr:col>6</xdr:col>
      <xdr:colOff>777240</xdr:colOff>
      <xdr:row>18</xdr:row>
      <xdr:rowOff>91440</xdr:rowOff>
    </xdr:to>
    <xdr:sp macro="" textlink="">
      <xdr:nvSpPr>
        <xdr:cNvPr id="7" name="Textfeld 6"/>
        <xdr:cNvSpPr txBox="1"/>
      </xdr:nvSpPr>
      <xdr:spPr>
        <a:xfrm>
          <a:off x="784860" y="617220"/>
          <a:ext cx="3954780" cy="1485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2.10. Statik Natursteinfassade 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Erstellen einer statischen Dimensionierung der Natursteinfassade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in prüffähiger Form, Ermittlung der erforderlichen Anzahl und der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Dimension der Auflager, der Befestigungsmittel, der Platten und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aller sonstigen Bauteile der Natursteinfassade,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Übergabe der Statik 4-fach in Papierform und 1-fach digital auf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Datenträger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784860</xdr:colOff>
      <xdr:row>19</xdr:row>
      <xdr:rowOff>53340</xdr:rowOff>
    </xdr:from>
    <xdr:to>
      <xdr:col>6</xdr:col>
      <xdr:colOff>784860</xdr:colOff>
      <xdr:row>24</xdr:row>
      <xdr:rowOff>45720</xdr:rowOff>
    </xdr:to>
    <xdr:sp macro="" textlink="">
      <xdr:nvSpPr>
        <xdr:cNvPr id="3" name="Textfeld 2"/>
        <xdr:cNvSpPr txBox="1"/>
      </xdr:nvSpPr>
      <xdr:spPr>
        <a:xfrm>
          <a:off x="609600" y="3901440"/>
          <a:ext cx="3954780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3.30. Wärmedämmung</a:t>
          </a:r>
          <a:endParaRPr lang="de-DE"/>
        </a:p>
      </xdr:txBody>
    </xdr:sp>
    <xdr:clientData/>
  </xdr:twoCellAnchor>
  <xdr:twoCellAnchor>
    <xdr:from>
      <xdr:col>2</xdr:col>
      <xdr:colOff>7620</xdr:colOff>
      <xdr:row>28</xdr:row>
      <xdr:rowOff>114300</xdr:rowOff>
    </xdr:from>
    <xdr:to>
      <xdr:col>6</xdr:col>
      <xdr:colOff>784860</xdr:colOff>
      <xdr:row>33</xdr:row>
      <xdr:rowOff>121920</xdr:rowOff>
    </xdr:to>
    <xdr:sp macro="" textlink="">
      <xdr:nvSpPr>
        <xdr:cNvPr id="4" name="Textfeld 3"/>
        <xdr:cNvSpPr txBox="1"/>
      </xdr:nvSpPr>
      <xdr:spPr>
        <a:xfrm>
          <a:off x="617220" y="6156960"/>
          <a:ext cx="3947160" cy="1653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3.50. Montage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  <xdr:twoCellAnchor>
    <xdr:from>
      <xdr:col>2</xdr:col>
      <xdr:colOff>7620</xdr:colOff>
      <xdr:row>37</xdr:row>
      <xdr:rowOff>129540</xdr:rowOff>
    </xdr:from>
    <xdr:to>
      <xdr:col>6</xdr:col>
      <xdr:colOff>784860</xdr:colOff>
      <xdr:row>42</xdr:row>
      <xdr:rowOff>7620</xdr:rowOff>
    </xdr:to>
    <xdr:sp macro="" textlink="">
      <xdr:nvSpPr>
        <xdr:cNvPr id="5" name="Textfeld 4"/>
        <xdr:cNvSpPr txBox="1"/>
      </xdr:nvSpPr>
      <xdr:spPr>
        <a:xfrm>
          <a:off x="617220" y="8549640"/>
          <a:ext cx="394716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1</xdr:col>
      <xdr:colOff>784860</xdr:colOff>
      <xdr:row>11</xdr:row>
      <xdr:rowOff>68580</xdr:rowOff>
    </xdr:from>
    <xdr:to>
      <xdr:col>6</xdr:col>
      <xdr:colOff>777240</xdr:colOff>
      <xdr:row>16</xdr:row>
      <xdr:rowOff>91440</xdr:rowOff>
    </xdr:to>
    <xdr:sp macro="" textlink="">
      <xdr:nvSpPr>
        <xdr:cNvPr id="6" name="Textfeld 5"/>
        <xdr:cNvSpPr txBox="1"/>
      </xdr:nvSpPr>
      <xdr:spPr>
        <a:xfrm>
          <a:off x="609600" y="1905000"/>
          <a:ext cx="3947160" cy="1485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3.10.  Naturstein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oleObject" Target="../embeddings/oleObject2.bin"/><Relationship Id="rId10" Type="http://schemas.openxmlformats.org/officeDocument/2006/relationships/oleObject" Target="../embeddings/oleObject7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>
    <pageSetUpPr fitToPage="1"/>
  </sheetPr>
  <dimension ref="B1:O115"/>
  <sheetViews>
    <sheetView tabSelected="1" topLeftCell="A65" workbookViewId="0">
      <selection activeCell="J81" sqref="J81:M81"/>
    </sheetView>
  </sheetViews>
  <sheetFormatPr baseColWidth="10" defaultColWidth="11.5546875" defaultRowHeight="14.4"/>
  <cols>
    <col min="1" max="1" width="19.88671875" customWidth="1"/>
    <col min="2" max="2" width="4.109375" customWidth="1"/>
    <col min="12" max="12" width="11.5546875" style="23"/>
    <col min="13" max="13" width="11.5546875" style="2"/>
    <col min="14" max="14" width="13.5546875" customWidth="1"/>
    <col min="15" max="15" width="4" customWidth="1"/>
  </cols>
  <sheetData>
    <row r="1" spans="2:15" ht="15" thickBot="1"/>
    <row r="2" spans="2:15">
      <c r="B2" s="110"/>
      <c r="C2" s="111"/>
      <c r="D2" s="111"/>
      <c r="E2" s="111"/>
      <c r="F2" s="111"/>
      <c r="G2" s="111"/>
      <c r="H2" s="111"/>
      <c r="I2" s="111"/>
      <c r="J2" s="111"/>
      <c r="K2" s="111"/>
      <c r="L2" s="112"/>
      <c r="M2" s="113"/>
      <c r="N2" s="111"/>
      <c r="O2" s="114"/>
    </row>
    <row r="3" spans="2:15">
      <c r="B3" s="89"/>
      <c r="C3" s="6"/>
      <c r="D3" s="6"/>
      <c r="E3" s="6"/>
      <c r="F3" s="6"/>
      <c r="G3" s="6"/>
      <c r="H3" s="6"/>
      <c r="I3" s="6"/>
      <c r="J3" s="6"/>
      <c r="K3" s="6"/>
      <c r="L3" s="24"/>
      <c r="M3" s="7"/>
      <c r="N3" s="6"/>
      <c r="O3" s="12"/>
    </row>
    <row r="4" spans="2:15">
      <c r="B4" s="89"/>
      <c r="C4" s="6"/>
      <c r="D4" s="6"/>
      <c r="E4" s="6"/>
      <c r="F4" s="6"/>
      <c r="G4" s="6"/>
      <c r="H4" s="6"/>
      <c r="I4" s="6"/>
      <c r="J4" s="6"/>
      <c r="K4" s="6"/>
      <c r="L4" s="24"/>
      <c r="M4" s="7"/>
      <c r="N4" s="6"/>
      <c r="O4" s="12"/>
    </row>
    <row r="5" spans="2:15">
      <c r="B5" s="89"/>
      <c r="C5" s="6"/>
      <c r="D5" s="6"/>
      <c r="E5" s="6"/>
      <c r="F5" s="6"/>
      <c r="G5" s="6"/>
      <c r="H5" s="6"/>
      <c r="I5" s="6"/>
      <c r="J5" s="6"/>
      <c r="K5" s="6"/>
      <c r="L5" s="24"/>
      <c r="M5" s="7"/>
      <c r="N5" s="6"/>
      <c r="O5" s="12"/>
    </row>
    <row r="6" spans="2:15">
      <c r="B6" s="89"/>
      <c r="C6" s="6"/>
      <c r="D6" s="6"/>
      <c r="E6" s="6"/>
      <c r="F6" s="6"/>
      <c r="G6" s="6"/>
      <c r="H6" s="6"/>
      <c r="I6" s="6"/>
      <c r="J6" s="6"/>
      <c r="K6" s="6"/>
      <c r="L6" s="24"/>
      <c r="M6" s="7"/>
      <c r="N6" s="6"/>
      <c r="O6" s="12"/>
    </row>
    <row r="7" spans="2:15">
      <c r="B7" s="89"/>
      <c r="C7" s="6"/>
      <c r="D7" s="6"/>
      <c r="E7" s="6"/>
      <c r="F7" s="6"/>
      <c r="G7" s="6"/>
      <c r="H7" s="6"/>
      <c r="I7" s="6"/>
      <c r="J7" s="6"/>
      <c r="K7" s="6"/>
      <c r="L7" s="24"/>
      <c r="M7" s="7"/>
      <c r="N7" s="6"/>
      <c r="O7" s="12"/>
    </row>
    <row r="8" spans="2:15">
      <c r="B8" s="89"/>
      <c r="C8" s="6"/>
      <c r="D8" s="6"/>
      <c r="E8" s="6"/>
      <c r="F8" s="6"/>
      <c r="G8" s="6"/>
      <c r="H8" s="6"/>
      <c r="I8" s="6"/>
      <c r="J8" s="6"/>
      <c r="K8" s="6"/>
      <c r="L8" s="24"/>
      <c r="M8" s="7"/>
      <c r="N8" s="6"/>
      <c r="O8" s="12"/>
    </row>
    <row r="9" spans="2:15">
      <c r="B9" s="89"/>
      <c r="C9" s="6"/>
      <c r="D9" s="6"/>
      <c r="E9" s="6"/>
      <c r="F9" s="6"/>
      <c r="G9" s="6"/>
      <c r="H9" s="6"/>
      <c r="I9" s="6"/>
      <c r="J9" s="6"/>
      <c r="K9" s="6"/>
      <c r="L9" s="24"/>
      <c r="M9" s="7"/>
      <c r="N9" s="6"/>
      <c r="O9" s="12"/>
    </row>
    <row r="10" spans="2:15">
      <c r="B10" s="89"/>
      <c r="C10" s="6"/>
      <c r="D10" s="6"/>
      <c r="E10" s="6"/>
      <c r="F10" s="6"/>
      <c r="G10" s="29" t="s">
        <v>20</v>
      </c>
      <c r="H10" s="6"/>
      <c r="I10" s="6"/>
      <c r="J10" s="6"/>
      <c r="K10" s="6"/>
      <c r="L10" s="24"/>
      <c r="M10" s="7"/>
      <c r="N10" s="6"/>
      <c r="O10" s="12"/>
    </row>
    <row r="11" spans="2:15">
      <c r="B11" s="89"/>
      <c r="C11" s="88"/>
      <c r="D11" s="88"/>
      <c r="E11" s="88"/>
      <c r="F11" s="88"/>
      <c r="G11" s="88"/>
      <c r="H11" s="88"/>
      <c r="I11" s="88"/>
      <c r="J11" s="88"/>
      <c r="K11" s="88"/>
      <c r="L11" s="25"/>
      <c r="M11" s="11"/>
      <c r="N11" s="88"/>
      <c r="O11" s="12"/>
    </row>
    <row r="12" spans="2:15">
      <c r="B12" s="89"/>
      <c r="C12" s="1"/>
      <c r="D12" s="1"/>
      <c r="E12" s="1"/>
      <c r="F12" s="1"/>
      <c r="G12" s="1"/>
      <c r="H12" s="91" t="s">
        <v>1</v>
      </c>
      <c r="I12" s="91" t="s">
        <v>5</v>
      </c>
      <c r="J12" s="91" t="s">
        <v>6</v>
      </c>
      <c r="K12" s="91" t="s">
        <v>1</v>
      </c>
      <c r="L12" s="92" t="s">
        <v>12</v>
      </c>
      <c r="M12" s="93" t="s">
        <v>49</v>
      </c>
      <c r="N12" s="94" t="s">
        <v>7</v>
      </c>
      <c r="O12" s="12"/>
    </row>
    <row r="13" spans="2:15">
      <c r="B13" s="89"/>
      <c r="C13" s="6"/>
      <c r="D13" s="6"/>
      <c r="E13" s="6"/>
      <c r="F13" s="6"/>
      <c r="G13" s="6"/>
      <c r="H13" s="95">
        <v>200</v>
      </c>
      <c r="I13" s="95">
        <v>1</v>
      </c>
      <c r="J13" s="95">
        <v>0.5</v>
      </c>
      <c r="K13" s="16">
        <f>I13*J13</f>
        <v>0.5</v>
      </c>
      <c r="L13" s="96">
        <f>K13*27*M13</f>
        <v>27</v>
      </c>
      <c r="M13" s="97">
        <v>2</v>
      </c>
      <c r="N13" s="98">
        <f>H13/K13</f>
        <v>400</v>
      </c>
      <c r="O13" s="12"/>
    </row>
    <row r="14" spans="2:15">
      <c r="B14" s="89"/>
      <c r="C14" s="6"/>
      <c r="D14" s="6"/>
      <c r="E14" s="6"/>
      <c r="F14" s="6"/>
      <c r="G14" s="6"/>
      <c r="H14" s="16">
        <v>0</v>
      </c>
      <c r="I14" s="16">
        <v>1.4</v>
      </c>
      <c r="J14" s="16">
        <v>0.8</v>
      </c>
      <c r="K14" s="16">
        <f>I14*J14</f>
        <v>1.1199999999999999</v>
      </c>
      <c r="L14" s="96">
        <f>K14*27*M14</f>
        <v>0</v>
      </c>
      <c r="M14" s="17"/>
      <c r="N14" s="98">
        <f>H14/K14</f>
        <v>0</v>
      </c>
      <c r="O14" s="12"/>
    </row>
    <row r="15" spans="2:15">
      <c r="B15" s="89"/>
      <c r="C15" s="6"/>
      <c r="D15" s="6"/>
      <c r="E15" s="6"/>
      <c r="F15" s="6"/>
      <c r="G15" s="6"/>
      <c r="H15" s="16"/>
      <c r="I15" s="16"/>
      <c r="J15" s="16"/>
      <c r="K15" s="16"/>
      <c r="L15" s="26"/>
      <c r="M15" s="17"/>
      <c r="N15" s="98"/>
      <c r="O15" s="12"/>
    </row>
    <row r="16" spans="2:15">
      <c r="B16" s="89"/>
      <c r="C16" s="6"/>
      <c r="D16" s="6"/>
      <c r="E16" s="6"/>
      <c r="F16" s="6"/>
      <c r="G16" s="6"/>
      <c r="H16" s="16"/>
      <c r="I16" s="16"/>
      <c r="J16" s="16"/>
      <c r="K16" s="16"/>
      <c r="L16" s="26"/>
      <c r="M16" s="17"/>
      <c r="N16" s="98"/>
      <c r="O16" s="12"/>
    </row>
    <row r="17" spans="2:15">
      <c r="B17" s="89"/>
      <c r="C17" s="6"/>
      <c r="D17" s="6"/>
      <c r="E17" s="6"/>
      <c r="F17" s="6"/>
      <c r="G17" s="6"/>
      <c r="H17" s="16"/>
      <c r="I17" s="16"/>
      <c r="J17" s="16"/>
      <c r="K17" s="16"/>
      <c r="L17" s="26"/>
      <c r="M17" s="17"/>
      <c r="N17" s="98"/>
      <c r="O17" s="12"/>
    </row>
    <row r="18" spans="2:15">
      <c r="B18" s="89"/>
      <c r="C18" s="6"/>
      <c r="D18" s="6"/>
      <c r="E18" s="6"/>
      <c r="F18" s="6"/>
      <c r="G18" s="6"/>
      <c r="H18" s="16"/>
      <c r="I18" s="16"/>
      <c r="J18" s="16"/>
      <c r="K18" s="16"/>
      <c r="L18" s="26"/>
      <c r="M18" s="17"/>
      <c r="N18" s="98"/>
      <c r="O18" s="12"/>
    </row>
    <row r="19" spans="2:15">
      <c r="B19" s="89"/>
      <c r="C19" s="6"/>
      <c r="D19" s="6"/>
      <c r="E19" s="6"/>
      <c r="F19" s="6"/>
      <c r="G19" s="6"/>
      <c r="H19" s="16"/>
      <c r="I19" s="16"/>
      <c r="J19" s="16"/>
      <c r="K19" s="16"/>
      <c r="L19" s="26"/>
      <c r="M19" s="17"/>
      <c r="N19" s="98"/>
      <c r="O19" s="12"/>
    </row>
    <row r="20" spans="2:15">
      <c r="B20" s="89"/>
      <c r="C20" s="6"/>
      <c r="D20" s="6"/>
      <c r="E20" s="6"/>
      <c r="F20" s="6"/>
      <c r="G20" s="6"/>
      <c r="H20" s="16"/>
      <c r="I20" s="16"/>
      <c r="J20" s="16"/>
      <c r="K20" s="16"/>
      <c r="L20" s="26"/>
      <c r="M20" s="17"/>
      <c r="N20" s="98"/>
      <c r="O20" s="12"/>
    </row>
    <row r="21" spans="2:15">
      <c r="B21" s="89"/>
      <c r="C21" s="6"/>
      <c r="D21" s="6"/>
      <c r="E21" s="6"/>
      <c r="F21" s="6"/>
      <c r="G21" s="6"/>
      <c r="H21" s="16"/>
      <c r="I21" s="16"/>
      <c r="J21" s="16"/>
      <c r="K21" s="16"/>
      <c r="L21" s="26"/>
      <c r="M21" s="17"/>
      <c r="N21" s="98"/>
      <c r="O21" s="12"/>
    </row>
    <row r="22" spans="2:15">
      <c r="B22" s="89"/>
      <c r="C22" s="6"/>
      <c r="D22" s="6"/>
      <c r="E22" s="6"/>
      <c r="F22" s="6"/>
      <c r="G22" s="6"/>
      <c r="H22" s="16"/>
      <c r="I22" s="16"/>
      <c r="J22" s="16"/>
      <c r="K22" s="16"/>
      <c r="L22" s="26"/>
      <c r="M22" s="17"/>
      <c r="N22" s="98"/>
      <c r="O22" s="12"/>
    </row>
    <row r="23" spans="2:15">
      <c r="B23" s="89"/>
      <c r="C23" s="16"/>
      <c r="D23" s="16"/>
      <c r="E23" s="16"/>
      <c r="F23" s="16"/>
      <c r="G23" s="16"/>
      <c r="H23" s="16"/>
      <c r="I23" s="16"/>
      <c r="J23" s="16"/>
      <c r="K23" s="16"/>
      <c r="L23" s="26"/>
      <c r="M23" s="17"/>
      <c r="N23" s="98"/>
      <c r="O23" s="12"/>
    </row>
    <row r="24" spans="2:15">
      <c r="B24" s="89"/>
      <c r="C24" s="88"/>
      <c r="D24" s="88"/>
      <c r="E24" s="88"/>
      <c r="F24" s="88"/>
      <c r="G24" s="88"/>
      <c r="H24" s="88"/>
      <c r="I24" s="88"/>
      <c r="J24" s="88"/>
      <c r="K24" s="88"/>
      <c r="L24" s="25"/>
      <c r="M24" s="11"/>
      <c r="N24" s="88"/>
      <c r="O24" s="12"/>
    </row>
    <row r="25" spans="2:15">
      <c r="B25" s="89"/>
      <c r="C25" s="6"/>
      <c r="D25" s="6"/>
      <c r="E25" s="6"/>
      <c r="F25" s="6"/>
      <c r="G25" s="6"/>
      <c r="H25" s="115" t="s">
        <v>23</v>
      </c>
      <c r="I25" s="115"/>
      <c r="J25" s="99" t="s">
        <v>4</v>
      </c>
      <c r="K25" s="100" t="s">
        <v>2</v>
      </c>
      <c r="L25" s="101" t="s">
        <v>3</v>
      </c>
      <c r="M25" s="102" t="s">
        <v>0</v>
      </c>
      <c r="N25" s="103" t="s">
        <v>7</v>
      </c>
      <c r="O25" s="12"/>
    </row>
    <row r="26" spans="2:15">
      <c r="B26" s="89"/>
      <c r="C26" s="6"/>
      <c r="D26" s="6"/>
      <c r="E26" s="6"/>
      <c r="F26" s="6"/>
      <c r="G26" s="6"/>
      <c r="H26" s="16"/>
      <c r="I26" s="16"/>
      <c r="J26" s="10">
        <v>4.5</v>
      </c>
      <c r="K26" s="104">
        <v>4</v>
      </c>
      <c r="L26" s="10">
        <f>J26*K26</f>
        <v>18</v>
      </c>
      <c r="M26" s="11">
        <f>L26*N13</f>
        <v>7200</v>
      </c>
      <c r="N26" s="88">
        <f>N13*K26</f>
        <v>1600</v>
      </c>
      <c r="O26" s="12"/>
    </row>
    <row r="27" spans="2:15">
      <c r="B27" s="89"/>
      <c r="C27" s="6"/>
      <c r="D27" s="6"/>
      <c r="E27" s="6"/>
      <c r="F27" s="6"/>
      <c r="G27" s="6"/>
      <c r="H27" s="16"/>
      <c r="I27" s="16"/>
      <c r="J27" s="10"/>
      <c r="K27" s="104"/>
      <c r="L27" s="10"/>
      <c r="M27" s="11"/>
      <c r="N27" s="88"/>
      <c r="O27" s="12"/>
    </row>
    <row r="28" spans="2:15">
      <c r="B28" s="89"/>
      <c r="C28" s="6"/>
      <c r="D28" s="6"/>
      <c r="E28" s="6"/>
      <c r="F28" s="6"/>
      <c r="G28" s="6"/>
      <c r="H28" s="16"/>
      <c r="I28" s="16"/>
      <c r="J28" s="10"/>
      <c r="K28" s="88"/>
      <c r="L28" s="10"/>
      <c r="M28" s="11"/>
      <c r="N28" s="88"/>
      <c r="O28" s="12"/>
    </row>
    <row r="29" spans="2:15">
      <c r="B29" s="89"/>
      <c r="C29" s="105"/>
      <c r="D29" s="90"/>
      <c r="E29" s="6"/>
      <c r="F29" s="6"/>
      <c r="G29" s="6"/>
      <c r="H29" s="16"/>
      <c r="I29" s="16"/>
      <c r="J29" s="10"/>
      <c r="K29" s="88"/>
      <c r="L29" s="10"/>
      <c r="M29" s="11"/>
      <c r="N29" s="88"/>
      <c r="O29" s="12"/>
    </row>
    <row r="30" spans="2:15">
      <c r="B30" s="89"/>
      <c r="C30" s="6"/>
      <c r="D30" s="6"/>
      <c r="E30" s="6"/>
      <c r="F30" s="6"/>
      <c r="G30" s="6"/>
      <c r="H30" s="16"/>
      <c r="I30" s="16"/>
      <c r="J30" s="10"/>
      <c r="K30" s="88"/>
      <c r="L30" s="10"/>
      <c r="M30" s="11"/>
      <c r="N30" s="88"/>
      <c r="O30" s="12"/>
    </row>
    <row r="31" spans="2:15">
      <c r="B31" s="89"/>
      <c r="C31" s="105"/>
      <c r="D31" s="90"/>
      <c r="E31" s="6"/>
      <c r="F31" s="6"/>
      <c r="G31" s="6"/>
      <c r="H31" s="16"/>
      <c r="I31" s="16"/>
      <c r="J31" s="10"/>
      <c r="K31" s="88"/>
      <c r="L31" s="10"/>
      <c r="M31" s="11"/>
      <c r="N31" s="88"/>
      <c r="O31" s="12"/>
    </row>
    <row r="32" spans="2:15">
      <c r="B32" s="89"/>
      <c r="C32" s="6"/>
      <c r="D32" s="6"/>
      <c r="E32" s="6"/>
      <c r="F32" s="6"/>
      <c r="G32" s="6"/>
      <c r="H32" s="16"/>
      <c r="I32" s="16"/>
      <c r="J32" s="10"/>
      <c r="K32" s="88"/>
      <c r="L32" s="10"/>
      <c r="M32" s="11"/>
      <c r="N32" s="88"/>
      <c r="O32" s="12"/>
    </row>
    <row r="33" spans="2:15">
      <c r="B33" s="89"/>
      <c r="C33" s="6"/>
      <c r="D33" s="6"/>
      <c r="E33" s="6"/>
      <c r="F33" s="6"/>
      <c r="G33" s="6"/>
      <c r="H33" s="16"/>
      <c r="I33" s="16"/>
      <c r="J33" s="10"/>
      <c r="K33" s="88"/>
      <c r="L33" s="10"/>
      <c r="M33" s="11"/>
      <c r="N33" s="88"/>
      <c r="O33" s="12"/>
    </row>
    <row r="34" spans="2:15">
      <c r="B34" s="89"/>
      <c r="C34" s="6"/>
      <c r="D34" s="6"/>
      <c r="E34" s="6"/>
      <c r="F34" s="6"/>
      <c r="G34" s="6"/>
      <c r="H34" s="16"/>
      <c r="I34" s="16"/>
      <c r="J34" s="10"/>
      <c r="K34" s="88"/>
      <c r="L34" s="10"/>
      <c r="M34" s="11"/>
      <c r="N34" s="88"/>
      <c r="O34" s="12"/>
    </row>
    <row r="35" spans="2:15">
      <c r="B35" s="89"/>
      <c r="C35" s="6"/>
      <c r="D35" s="6"/>
      <c r="E35" s="6"/>
      <c r="F35" s="6"/>
      <c r="G35" s="6"/>
      <c r="H35" s="16"/>
      <c r="I35" s="16"/>
      <c r="J35" s="10"/>
      <c r="K35" s="88"/>
      <c r="L35" s="10"/>
      <c r="M35" s="11"/>
      <c r="N35" s="88"/>
      <c r="O35" s="12"/>
    </row>
    <row r="36" spans="2:15">
      <c r="B36" s="89"/>
      <c r="C36" s="6"/>
      <c r="D36" s="6"/>
      <c r="E36" s="6"/>
      <c r="F36" s="6"/>
      <c r="G36" s="6"/>
      <c r="H36" s="16"/>
      <c r="I36" s="16"/>
      <c r="J36" s="10"/>
      <c r="K36" s="88"/>
      <c r="L36" s="10"/>
      <c r="M36" s="11"/>
      <c r="N36" s="88"/>
      <c r="O36" s="12"/>
    </row>
    <row r="37" spans="2:15">
      <c r="B37" s="89"/>
      <c r="C37" s="6"/>
      <c r="D37" s="6"/>
      <c r="E37" s="6"/>
      <c r="F37" s="6"/>
      <c r="G37" s="6"/>
      <c r="H37" s="6"/>
      <c r="I37" s="42"/>
      <c r="J37" s="32"/>
      <c r="K37" s="6"/>
      <c r="L37" s="32"/>
      <c r="M37" s="33">
        <f>SUM(M26:M36)</f>
        <v>7200</v>
      </c>
      <c r="N37" s="6">
        <f>SUM(N26:N36)</f>
        <v>1600</v>
      </c>
      <c r="O37" s="12"/>
    </row>
    <row r="38" spans="2:15">
      <c r="B38" s="89"/>
      <c r="C38" s="88"/>
      <c r="D38" s="88"/>
      <c r="E38" s="88"/>
      <c r="F38" s="88"/>
      <c r="G38" s="88"/>
      <c r="H38" s="88"/>
      <c r="I38" s="88"/>
      <c r="J38" s="10"/>
      <c r="K38" s="88"/>
      <c r="L38" s="10"/>
      <c r="M38" s="11"/>
      <c r="N38" s="88"/>
      <c r="O38" s="12"/>
    </row>
    <row r="39" spans="2:15">
      <c r="B39" s="89"/>
      <c r="C39" s="6"/>
      <c r="D39" s="6"/>
      <c r="E39" s="6"/>
      <c r="F39" s="6"/>
      <c r="G39" s="6"/>
      <c r="H39" s="82" t="s">
        <v>24</v>
      </c>
      <c r="I39" s="6"/>
      <c r="J39" s="99" t="s">
        <v>4</v>
      </c>
      <c r="K39" s="100" t="s">
        <v>2</v>
      </c>
      <c r="L39" s="101" t="s">
        <v>3</v>
      </c>
      <c r="M39" s="102" t="s">
        <v>0</v>
      </c>
      <c r="N39" s="103" t="s">
        <v>7</v>
      </c>
      <c r="O39" s="12"/>
    </row>
    <row r="40" spans="2:15">
      <c r="B40" s="89"/>
      <c r="C40" s="6"/>
      <c r="D40" s="6"/>
      <c r="E40" s="6"/>
      <c r="F40" s="6"/>
      <c r="G40" s="6"/>
      <c r="H40" s="16"/>
      <c r="I40" s="16"/>
      <c r="J40" s="10">
        <v>1.8</v>
      </c>
      <c r="K40" s="104">
        <v>6</v>
      </c>
      <c r="L40" s="10">
        <f>J40*K40</f>
        <v>10.8</v>
      </c>
      <c r="M40" s="11">
        <f>L40*N13</f>
        <v>4320</v>
      </c>
      <c r="N40" s="88">
        <f>N13*K40</f>
        <v>2400</v>
      </c>
      <c r="O40" s="12"/>
    </row>
    <row r="41" spans="2:15">
      <c r="B41" s="89"/>
      <c r="C41" s="6"/>
      <c r="D41" s="6"/>
      <c r="E41" s="6"/>
      <c r="F41" s="6"/>
      <c r="G41" s="6"/>
      <c r="H41" s="16"/>
      <c r="I41" s="16"/>
      <c r="J41" s="10"/>
      <c r="K41" s="104"/>
      <c r="L41" s="10"/>
      <c r="M41" s="11"/>
      <c r="N41" s="88"/>
      <c r="O41" s="12"/>
    </row>
    <row r="42" spans="2:15">
      <c r="B42" s="89"/>
      <c r="C42" s="6"/>
      <c r="D42" s="6"/>
      <c r="E42" s="6"/>
      <c r="F42" s="6"/>
      <c r="G42" s="6"/>
      <c r="H42" s="16"/>
      <c r="I42" s="16"/>
      <c r="J42" s="10"/>
      <c r="K42" s="88"/>
      <c r="L42" s="10"/>
      <c r="M42" s="11"/>
      <c r="N42" s="88"/>
      <c r="O42" s="12"/>
    </row>
    <row r="43" spans="2:15">
      <c r="B43" s="89"/>
      <c r="C43" s="6"/>
      <c r="D43" s="6"/>
      <c r="E43" s="6"/>
      <c r="F43" s="6"/>
      <c r="G43" s="6"/>
      <c r="H43" s="16"/>
      <c r="I43" s="16"/>
      <c r="J43" s="10"/>
      <c r="K43" s="88"/>
      <c r="L43" s="10"/>
      <c r="M43" s="11"/>
      <c r="N43" s="88"/>
      <c r="O43" s="12"/>
    </row>
    <row r="44" spans="2:15">
      <c r="B44" s="89"/>
      <c r="C44" s="6"/>
      <c r="D44" s="6"/>
      <c r="E44" s="6"/>
      <c r="F44" s="6"/>
      <c r="G44" s="6"/>
      <c r="H44" s="16"/>
      <c r="I44" s="16"/>
      <c r="J44" s="10"/>
      <c r="K44" s="88"/>
      <c r="L44" s="10"/>
      <c r="M44" s="11"/>
      <c r="N44" s="88"/>
      <c r="O44" s="12"/>
    </row>
    <row r="45" spans="2:15">
      <c r="B45" s="89"/>
      <c r="C45" s="6"/>
      <c r="D45" s="6"/>
      <c r="E45" s="6"/>
      <c r="F45" s="6"/>
      <c r="G45" s="6"/>
      <c r="H45" s="16"/>
      <c r="I45" s="16"/>
      <c r="J45" s="10"/>
      <c r="K45" s="88"/>
      <c r="L45" s="10"/>
      <c r="M45" s="11"/>
      <c r="N45" s="88"/>
      <c r="O45" s="12"/>
    </row>
    <row r="46" spans="2:15">
      <c r="B46" s="89"/>
      <c r="C46" s="6"/>
      <c r="D46" s="6"/>
      <c r="E46" s="6"/>
      <c r="F46" s="6"/>
      <c r="G46" s="6"/>
      <c r="H46" s="16"/>
      <c r="I46" s="16"/>
      <c r="J46" s="10"/>
      <c r="K46" s="88"/>
      <c r="L46" s="10"/>
      <c r="M46" s="11"/>
      <c r="N46" s="88"/>
      <c r="O46" s="12"/>
    </row>
    <row r="47" spans="2:15">
      <c r="B47" s="89"/>
      <c r="C47" s="6"/>
      <c r="D47" s="6"/>
      <c r="E47" s="6"/>
      <c r="F47" s="6"/>
      <c r="G47" s="6"/>
      <c r="H47" s="16"/>
      <c r="I47" s="16"/>
      <c r="J47" s="10"/>
      <c r="K47" s="88"/>
      <c r="L47" s="10"/>
      <c r="M47" s="11"/>
      <c r="N47" s="88"/>
      <c r="O47" s="12"/>
    </row>
    <row r="48" spans="2:15">
      <c r="B48" s="89"/>
      <c r="C48" s="6"/>
      <c r="D48" s="6"/>
      <c r="E48" s="6"/>
      <c r="F48" s="6"/>
      <c r="G48" s="6"/>
      <c r="H48" s="6"/>
      <c r="I48" s="42"/>
      <c r="J48" s="32"/>
      <c r="K48" s="6"/>
      <c r="L48" s="32"/>
      <c r="M48" s="33">
        <f>SUM(M40:M47)</f>
        <v>4320</v>
      </c>
      <c r="N48" s="41">
        <f>SUM(N40:N47)</f>
        <v>2400</v>
      </c>
      <c r="O48" s="12"/>
    </row>
    <row r="49" spans="2:15">
      <c r="B49" s="89"/>
      <c r="C49" s="88"/>
      <c r="D49" s="88"/>
      <c r="E49" s="88"/>
      <c r="F49" s="88"/>
      <c r="G49" s="88"/>
      <c r="H49" s="88"/>
      <c r="I49" s="88"/>
      <c r="J49" s="10"/>
      <c r="K49" s="88"/>
      <c r="L49" s="10"/>
      <c r="M49" s="11"/>
      <c r="N49" s="88"/>
      <c r="O49" s="12"/>
    </row>
    <row r="50" spans="2:15">
      <c r="B50" s="89"/>
      <c r="C50" s="88"/>
      <c r="D50" s="88"/>
      <c r="E50" s="88"/>
      <c r="F50" s="88"/>
      <c r="G50" s="88"/>
      <c r="H50" s="88"/>
      <c r="I50" s="88"/>
      <c r="J50" s="10"/>
      <c r="K50" s="88"/>
      <c r="L50" s="10"/>
      <c r="M50" s="11"/>
      <c r="N50" s="88"/>
      <c r="O50" s="12"/>
    </row>
    <row r="51" spans="2:15">
      <c r="B51" s="89"/>
      <c r="C51" s="6"/>
      <c r="D51" s="6"/>
      <c r="E51" s="6"/>
      <c r="F51" s="6"/>
      <c r="G51" s="6"/>
      <c r="H51" s="106" t="s">
        <v>25</v>
      </c>
      <c r="I51" s="6"/>
      <c r="J51" s="99" t="s">
        <v>4</v>
      </c>
      <c r="K51" s="100" t="s">
        <v>2</v>
      </c>
      <c r="L51" s="101" t="s">
        <v>3</v>
      </c>
      <c r="M51" s="102" t="s">
        <v>0</v>
      </c>
      <c r="N51" s="103" t="s">
        <v>7</v>
      </c>
      <c r="O51" s="12"/>
    </row>
    <row r="52" spans="2:15">
      <c r="B52" s="89"/>
      <c r="C52" s="6"/>
      <c r="D52" s="6"/>
      <c r="E52" s="6"/>
      <c r="F52" s="6"/>
      <c r="G52" s="6"/>
      <c r="H52" s="16"/>
      <c r="I52" s="16"/>
      <c r="J52" s="10">
        <v>1.8</v>
      </c>
      <c r="K52" s="104">
        <v>4</v>
      </c>
      <c r="L52" s="10">
        <f>J52*K52</f>
        <v>7.2</v>
      </c>
      <c r="M52" s="11">
        <f>L52*N13</f>
        <v>2880</v>
      </c>
      <c r="N52" s="40">
        <f>N13*K52</f>
        <v>1600</v>
      </c>
      <c r="O52" s="12"/>
    </row>
    <row r="53" spans="2:15">
      <c r="B53" s="89"/>
      <c r="C53" s="6"/>
      <c r="D53" s="6"/>
      <c r="E53" s="6"/>
      <c r="F53" s="6"/>
      <c r="G53" s="6"/>
      <c r="H53" s="16"/>
      <c r="I53" s="16"/>
      <c r="J53" s="10"/>
      <c r="K53" s="104"/>
      <c r="L53" s="10"/>
      <c r="M53" s="11"/>
      <c r="N53" s="88"/>
      <c r="O53" s="12"/>
    </row>
    <row r="54" spans="2:15">
      <c r="B54" s="89"/>
      <c r="C54" s="6"/>
      <c r="D54" s="6"/>
      <c r="E54" s="6"/>
      <c r="F54" s="6"/>
      <c r="G54" s="6"/>
      <c r="H54" s="16"/>
      <c r="I54" s="16"/>
      <c r="J54" s="10"/>
      <c r="K54" s="88"/>
      <c r="L54" s="10"/>
      <c r="M54" s="11"/>
      <c r="N54" s="88"/>
      <c r="O54" s="12"/>
    </row>
    <row r="55" spans="2:15">
      <c r="B55" s="89"/>
      <c r="C55" s="6"/>
      <c r="D55" s="6"/>
      <c r="E55" s="6"/>
      <c r="F55" s="6"/>
      <c r="G55" s="6"/>
      <c r="H55" s="16"/>
      <c r="I55" s="16"/>
      <c r="J55" s="10"/>
      <c r="K55" s="88"/>
      <c r="L55" s="10"/>
      <c r="M55" s="11"/>
      <c r="N55" s="88"/>
      <c r="O55" s="12"/>
    </row>
    <row r="56" spans="2:15">
      <c r="B56" s="89"/>
      <c r="C56" s="6"/>
      <c r="D56" s="6"/>
      <c r="E56" s="6"/>
      <c r="F56" s="6"/>
      <c r="G56" s="6"/>
      <c r="H56" s="16"/>
      <c r="I56" s="16"/>
      <c r="J56" s="10"/>
      <c r="K56" s="88"/>
      <c r="L56" s="10"/>
      <c r="M56" s="11"/>
      <c r="N56" s="88"/>
      <c r="O56" s="12"/>
    </row>
    <row r="57" spans="2:15">
      <c r="B57" s="89"/>
      <c r="C57" s="6"/>
      <c r="D57" s="6"/>
      <c r="E57" s="6"/>
      <c r="F57" s="6"/>
      <c r="G57" s="6"/>
      <c r="H57" s="16"/>
      <c r="I57" s="16"/>
      <c r="J57" s="10"/>
      <c r="K57" s="88"/>
      <c r="L57" s="10"/>
      <c r="M57" s="11"/>
      <c r="N57" s="88"/>
      <c r="O57" s="12"/>
    </row>
    <row r="58" spans="2:15">
      <c r="B58" s="89"/>
      <c r="C58" s="6"/>
      <c r="D58" s="6"/>
      <c r="E58" s="6"/>
      <c r="F58" s="6"/>
      <c r="G58" s="6"/>
      <c r="H58" s="16"/>
      <c r="I58" s="16"/>
      <c r="J58" s="10"/>
      <c r="K58" s="88"/>
      <c r="L58" s="10"/>
      <c r="M58" s="11"/>
      <c r="N58" s="88"/>
      <c r="O58" s="12"/>
    </row>
    <row r="59" spans="2:15">
      <c r="B59" s="89"/>
      <c r="C59" s="6"/>
      <c r="D59" s="6"/>
      <c r="E59" s="6"/>
      <c r="F59" s="6"/>
      <c r="G59" s="6"/>
      <c r="H59" s="16"/>
      <c r="I59" s="16"/>
      <c r="J59" s="10"/>
      <c r="K59" s="88"/>
      <c r="L59" s="10"/>
      <c r="M59" s="11"/>
      <c r="N59" s="88"/>
      <c r="O59" s="12"/>
    </row>
    <row r="60" spans="2:15">
      <c r="B60" s="89"/>
      <c r="C60" s="6"/>
      <c r="D60" s="6"/>
      <c r="E60" s="6"/>
      <c r="F60" s="6"/>
      <c r="G60" s="6"/>
      <c r="H60" s="16"/>
      <c r="I60" s="16"/>
      <c r="J60" s="10"/>
      <c r="K60" s="88"/>
      <c r="L60" s="10"/>
      <c r="M60" s="11"/>
      <c r="N60" s="88"/>
      <c r="O60" s="12"/>
    </row>
    <row r="61" spans="2:15">
      <c r="B61" s="89"/>
      <c r="C61" s="6"/>
      <c r="D61" s="6"/>
      <c r="E61" s="6"/>
      <c r="F61" s="6"/>
      <c r="G61" s="6"/>
      <c r="H61" s="16"/>
      <c r="I61" s="16"/>
      <c r="J61" s="10"/>
      <c r="K61" s="88"/>
      <c r="L61" s="10"/>
      <c r="M61" s="11"/>
      <c r="N61" s="88"/>
      <c r="O61" s="12"/>
    </row>
    <row r="62" spans="2:15">
      <c r="B62" s="89"/>
      <c r="C62" s="6"/>
      <c r="D62" s="6"/>
      <c r="E62" s="6"/>
      <c r="F62" s="6"/>
      <c r="G62" s="6"/>
      <c r="H62" s="16"/>
      <c r="I62" s="16"/>
      <c r="J62" s="10"/>
      <c r="K62" s="88"/>
      <c r="L62" s="10"/>
      <c r="M62" s="11"/>
      <c r="N62" s="88"/>
      <c r="O62" s="12"/>
    </row>
    <row r="63" spans="2:15">
      <c r="B63" s="89"/>
      <c r="C63" s="6"/>
      <c r="D63" s="6"/>
      <c r="E63" s="6"/>
      <c r="F63" s="6"/>
      <c r="G63" s="6"/>
      <c r="H63" s="6"/>
      <c r="I63" s="42"/>
      <c r="J63" s="32"/>
      <c r="K63" s="6"/>
      <c r="L63" s="32"/>
      <c r="M63" s="33">
        <f>SUM(M52:M62)</f>
        <v>2880</v>
      </c>
      <c r="N63" s="41">
        <f>SUM(N52:N62)</f>
        <v>1600</v>
      </c>
      <c r="O63" s="12"/>
    </row>
    <row r="64" spans="2:15">
      <c r="B64" s="89"/>
      <c r="C64" s="6"/>
      <c r="D64" s="6"/>
      <c r="E64" s="6"/>
      <c r="F64" s="6"/>
      <c r="G64" s="6"/>
      <c r="H64" s="6"/>
      <c r="I64" s="6"/>
      <c r="J64" s="32"/>
      <c r="K64" s="6"/>
      <c r="L64" s="32"/>
      <c r="M64" s="33"/>
      <c r="N64" s="6"/>
      <c r="O64" s="12"/>
    </row>
    <row r="65" spans="2:15">
      <c r="B65" s="89"/>
      <c r="C65" s="16"/>
      <c r="D65" s="16"/>
      <c r="E65" s="16"/>
      <c r="F65" s="16"/>
      <c r="G65" s="16"/>
      <c r="H65" s="88"/>
      <c r="I65" s="88"/>
      <c r="J65" s="10"/>
      <c r="K65" s="88"/>
      <c r="L65" s="10"/>
      <c r="M65" s="11"/>
      <c r="N65" s="88"/>
      <c r="O65" s="12"/>
    </row>
    <row r="66" spans="2:15">
      <c r="B66" s="89"/>
      <c r="C66" s="117"/>
      <c r="D66" s="117"/>
      <c r="E66" s="117"/>
      <c r="F66" s="117"/>
      <c r="G66" s="117"/>
      <c r="H66" s="116" t="s">
        <v>26</v>
      </c>
      <c r="I66" s="116"/>
      <c r="J66" s="99" t="s">
        <v>4</v>
      </c>
      <c r="K66" s="100" t="s">
        <v>2</v>
      </c>
      <c r="L66" s="101" t="s">
        <v>3</v>
      </c>
      <c r="M66" s="102" t="s">
        <v>0</v>
      </c>
      <c r="N66" s="103" t="s">
        <v>22</v>
      </c>
      <c r="O66" s="12"/>
    </row>
    <row r="67" spans="2:15">
      <c r="B67" s="89"/>
      <c r="C67" s="117"/>
      <c r="D67" s="117"/>
      <c r="E67" s="117"/>
      <c r="F67" s="117"/>
      <c r="G67" s="117"/>
      <c r="H67" s="88"/>
      <c r="I67" s="88"/>
      <c r="J67" s="10">
        <v>0.8</v>
      </c>
      <c r="K67" s="104">
        <v>8</v>
      </c>
      <c r="L67" s="10">
        <f>J67*K67</f>
        <v>6.4</v>
      </c>
      <c r="M67" s="11">
        <f>L67*N13</f>
        <v>2560</v>
      </c>
      <c r="N67" s="88">
        <f>N13*K67</f>
        <v>3200</v>
      </c>
      <c r="O67" s="12"/>
    </row>
    <row r="68" spans="2:15">
      <c r="B68" s="89"/>
      <c r="C68" s="117"/>
      <c r="D68" s="117"/>
      <c r="E68" s="117"/>
      <c r="F68" s="117"/>
      <c r="G68" s="117"/>
      <c r="H68" s="88"/>
      <c r="I68" s="88"/>
      <c r="J68" s="10"/>
      <c r="K68" s="104"/>
      <c r="L68" s="10"/>
      <c r="M68" s="11"/>
      <c r="N68" s="88"/>
      <c r="O68" s="12"/>
    </row>
    <row r="69" spans="2:15">
      <c r="B69" s="89"/>
      <c r="C69" s="117"/>
      <c r="D69" s="117"/>
      <c r="E69" s="117"/>
      <c r="F69" s="117"/>
      <c r="G69" s="117"/>
      <c r="H69" s="88"/>
      <c r="I69" s="88"/>
      <c r="J69" s="10"/>
      <c r="K69" s="88"/>
      <c r="L69" s="10"/>
      <c r="M69" s="11"/>
      <c r="N69" s="88"/>
      <c r="O69" s="12"/>
    </row>
    <row r="70" spans="2:15">
      <c r="B70" s="89"/>
      <c r="C70" s="117"/>
      <c r="D70" s="117"/>
      <c r="E70" s="117"/>
      <c r="F70" s="117"/>
      <c r="G70" s="117"/>
      <c r="H70" s="88"/>
      <c r="I70" s="88"/>
      <c r="J70" s="10"/>
      <c r="K70" s="88"/>
      <c r="L70" s="10"/>
      <c r="M70" s="11"/>
      <c r="N70" s="88"/>
      <c r="O70" s="12"/>
    </row>
    <row r="71" spans="2:15">
      <c r="B71" s="89"/>
      <c r="C71" s="117"/>
      <c r="D71" s="117"/>
      <c r="E71" s="117"/>
      <c r="F71" s="117"/>
      <c r="G71" s="117"/>
      <c r="H71" s="88"/>
      <c r="I71" s="88"/>
      <c r="J71" s="10"/>
      <c r="K71" s="88"/>
      <c r="L71" s="10"/>
      <c r="M71" s="11"/>
      <c r="N71" s="88"/>
      <c r="O71" s="12"/>
    </row>
    <row r="72" spans="2:15">
      <c r="B72" s="89"/>
      <c r="C72" s="117"/>
      <c r="D72" s="117"/>
      <c r="E72" s="117"/>
      <c r="F72" s="117"/>
      <c r="G72" s="117"/>
      <c r="H72" s="88"/>
      <c r="I72" s="88"/>
      <c r="J72" s="10"/>
      <c r="K72" s="88"/>
      <c r="L72" s="10"/>
      <c r="M72" s="11"/>
      <c r="N72" s="88"/>
      <c r="O72" s="12"/>
    </row>
    <row r="73" spans="2:15">
      <c r="B73" s="89"/>
      <c r="C73" s="117"/>
      <c r="D73" s="117"/>
      <c r="E73" s="117"/>
      <c r="F73" s="117"/>
      <c r="G73" s="117"/>
      <c r="H73" s="88"/>
      <c r="I73" s="88"/>
      <c r="J73" s="10"/>
      <c r="K73" s="88"/>
      <c r="L73" s="10"/>
      <c r="M73" s="11"/>
      <c r="N73" s="88"/>
      <c r="O73" s="12"/>
    </row>
    <row r="74" spans="2:15">
      <c r="B74" s="89"/>
      <c r="C74" s="117"/>
      <c r="D74" s="117"/>
      <c r="E74" s="117"/>
      <c r="F74" s="117"/>
      <c r="G74" s="117"/>
      <c r="H74" s="88"/>
      <c r="I74" s="88"/>
      <c r="J74" s="10"/>
      <c r="K74" s="88"/>
      <c r="L74" s="10"/>
      <c r="M74" s="11"/>
      <c r="N74" s="88"/>
      <c r="O74" s="12"/>
    </row>
    <row r="75" spans="2:15">
      <c r="B75" s="89"/>
      <c r="C75" s="117"/>
      <c r="D75" s="117"/>
      <c r="E75" s="117"/>
      <c r="F75" s="117"/>
      <c r="G75" s="117"/>
      <c r="H75" s="88"/>
      <c r="I75" s="88"/>
      <c r="J75" s="10"/>
      <c r="K75" s="88"/>
      <c r="L75" s="10"/>
      <c r="M75" s="11"/>
      <c r="N75" s="88"/>
      <c r="O75" s="12"/>
    </row>
    <row r="76" spans="2:15">
      <c r="B76" s="89"/>
      <c r="C76" s="6"/>
      <c r="D76" s="6"/>
      <c r="E76" s="6"/>
      <c r="F76" s="6"/>
      <c r="G76" s="6"/>
      <c r="H76" s="6"/>
      <c r="I76" s="42"/>
      <c r="J76" s="32"/>
      <c r="K76" s="6"/>
      <c r="L76" s="32"/>
      <c r="M76" s="33">
        <f>SUM(M67:M75)</f>
        <v>2560</v>
      </c>
      <c r="N76" s="6"/>
      <c r="O76" s="12"/>
    </row>
    <row r="77" spans="2:15">
      <c r="B77" s="89"/>
      <c r="C77" s="16"/>
      <c r="D77" s="16"/>
      <c r="E77" s="16"/>
      <c r="F77" s="16"/>
      <c r="G77" s="16"/>
      <c r="H77" s="88"/>
      <c r="I77" s="88"/>
      <c r="J77" s="10"/>
      <c r="K77" s="88"/>
      <c r="L77" s="10"/>
      <c r="M77" s="31"/>
      <c r="N77" s="88"/>
      <c r="O77" s="12"/>
    </row>
    <row r="78" spans="2:15">
      <c r="B78" s="89"/>
      <c r="C78" s="16"/>
      <c r="D78" s="16"/>
      <c r="E78" s="16"/>
      <c r="F78" s="16"/>
      <c r="G78" s="16"/>
      <c r="H78" s="88"/>
      <c r="I78" s="88"/>
      <c r="J78" s="10"/>
      <c r="K78" s="88"/>
      <c r="L78" s="10"/>
      <c r="M78" s="11"/>
      <c r="N78" s="88"/>
      <c r="O78" s="12"/>
    </row>
    <row r="79" spans="2:15">
      <c r="B79" s="89"/>
      <c r="C79" s="117"/>
      <c r="D79" s="118"/>
      <c r="E79" s="118"/>
      <c r="F79" s="118"/>
      <c r="G79" s="118"/>
      <c r="H79" s="82" t="s">
        <v>27</v>
      </c>
      <c r="I79" s="6"/>
      <c r="J79" s="99" t="s">
        <v>4</v>
      </c>
      <c r="K79" s="100" t="s">
        <v>2</v>
      </c>
      <c r="L79" s="101" t="s">
        <v>3</v>
      </c>
      <c r="M79" s="102" t="s">
        <v>0</v>
      </c>
      <c r="N79" s="103" t="s">
        <v>7</v>
      </c>
      <c r="O79" s="12"/>
    </row>
    <row r="80" spans="2:15">
      <c r="B80" s="89"/>
      <c r="C80" s="118"/>
      <c r="D80" s="118"/>
      <c r="E80" s="118"/>
      <c r="F80" s="118"/>
      <c r="G80" s="118"/>
      <c r="H80" s="88"/>
      <c r="I80" s="88"/>
      <c r="J80" s="10">
        <v>0.15</v>
      </c>
      <c r="K80" s="104">
        <v>12</v>
      </c>
      <c r="L80" s="10">
        <f>J80*K80</f>
        <v>1.7999999999999998</v>
      </c>
      <c r="M80" s="11">
        <f>L80*N13</f>
        <v>719.99999999999989</v>
      </c>
      <c r="N80" s="88">
        <f>N13*12</f>
        <v>4800</v>
      </c>
      <c r="O80" s="12"/>
    </row>
    <row r="81" spans="2:15">
      <c r="B81" s="89"/>
      <c r="C81" s="118"/>
      <c r="D81" s="118"/>
      <c r="E81" s="118"/>
      <c r="F81" s="118"/>
      <c r="G81" s="118"/>
      <c r="H81" s="88"/>
      <c r="I81" s="88"/>
      <c r="J81" s="10"/>
      <c r="K81" s="104"/>
      <c r="L81" s="10"/>
      <c r="M81" s="11"/>
      <c r="N81" s="88"/>
      <c r="O81" s="12"/>
    </row>
    <row r="82" spans="2:15">
      <c r="B82" s="89"/>
      <c r="C82" s="118"/>
      <c r="D82" s="118"/>
      <c r="E82" s="118"/>
      <c r="F82" s="118"/>
      <c r="G82" s="118"/>
      <c r="H82" s="88"/>
      <c r="I82" s="88"/>
      <c r="J82" s="10"/>
      <c r="K82" s="88"/>
      <c r="L82" s="10"/>
      <c r="M82" s="11"/>
      <c r="N82" s="88"/>
      <c r="O82" s="12"/>
    </row>
    <row r="83" spans="2:15">
      <c r="B83" s="89"/>
      <c r="C83" s="118"/>
      <c r="D83" s="118"/>
      <c r="E83" s="118"/>
      <c r="F83" s="118"/>
      <c r="G83" s="118"/>
      <c r="H83" s="88"/>
      <c r="I83" s="88"/>
      <c r="J83" s="10"/>
      <c r="K83" s="88"/>
      <c r="L83" s="10"/>
      <c r="M83" s="11"/>
      <c r="N83" s="88"/>
      <c r="O83" s="12"/>
    </row>
    <row r="84" spans="2:15">
      <c r="B84" s="89"/>
      <c r="C84" s="118"/>
      <c r="D84" s="118"/>
      <c r="E84" s="118"/>
      <c r="F84" s="118"/>
      <c r="G84" s="118"/>
      <c r="H84" s="88"/>
      <c r="I84" s="88"/>
      <c r="J84" s="10"/>
      <c r="K84" s="88"/>
      <c r="L84" s="10"/>
      <c r="M84" s="11"/>
      <c r="N84" s="88"/>
      <c r="O84" s="12"/>
    </row>
    <row r="85" spans="2:15">
      <c r="B85" s="89"/>
      <c r="C85" s="118"/>
      <c r="D85" s="118"/>
      <c r="E85" s="118"/>
      <c r="F85" s="118"/>
      <c r="G85" s="118"/>
      <c r="H85" s="88"/>
      <c r="I85" s="88"/>
      <c r="J85" s="10"/>
      <c r="K85" s="88"/>
      <c r="L85" s="10"/>
      <c r="M85" s="11"/>
      <c r="N85" s="88"/>
      <c r="O85" s="12"/>
    </row>
    <row r="86" spans="2:15">
      <c r="B86" s="89"/>
      <c r="C86" s="118"/>
      <c r="D86" s="118"/>
      <c r="E86" s="118"/>
      <c r="F86" s="118"/>
      <c r="G86" s="118"/>
      <c r="H86" s="88"/>
      <c r="I86" s="88"/>
      <c r="J86" s="10"/>
      <c r="K86" s="88"/>
      <c r="L86" s="10"/>
      <c r="M86" s="11"/>
      <c r="N86" s="88"/>
      <c r="O86" s="12"/>
    </row>
    <row r="87" spans="2:15">
      <c r="B87" s="89"/>
      <c r="C87" s="118"/>
      <c r="D87" s="118"/>
      <c r="E87" s="118"/>
      <c r="F87" s="118"/>
      <c r="G87" s="118"/>
      <c r="H87" s="88"/>
      <c r="I87" s="88"/>
      <c r="J87" s="10"/>
      <c r="K87" s="88"/>
      <c r="L87" s="10"/>
      <c r="M87" s="11"/>
      <c r="N87" s="88"/>
      <c r="O87" s="12"/>
    </row>
    <row r="88" spans="2:15">
      <c r="B88" s="89"/>
      <c r="C88" s="118"/>
      <c r="D88" s="118"/>
      <c r="E88" s="118"/>
      <c r="F88" s="118"/>
      <c r="G88" s="118"/>
      <c r="H88" s="88"/>
      <c r="I88" s="88"/>
      <c r="J88" s="10"/>
      <c r="K88" s="88"/>
      <c r="L88" s="10"/>
      <c r="M88" s="11"/>
      <c r="N88" s="88"/>
      <c r="O88" s="12"/>
    </row>
    <row r="89" spans="2:15">
      <c r="B89" s="89"/>
      <c r="C89" s="118"/>
      <c r="D89" s="118"/>
      <c r="E89" s="118"/>
      <c r="F89" s="118"/>
      <c r="G89" s="118"/>
      <c r="H89" s="88"/>
      <c r="I89" s="88"/>
      <c r="J89" s="10"/>
      <c r="K89" s="88"/>
      <c r="L89" s="10"/>
      <c r="M89" s="11"/>
      <c r="N89" s="88"/>
      <c r="O89" s="12"/>
    </row>
    <row r="90" spans="2:15">
      <c r="B90" s="89"/>
      <c r="C90" s="118"/>
      <c r="D90" s="118"/>
      <c r="E90" s="118"/>
      <c r="F90" s="118"/>
      <c r="G90" s="118"/>
      <c r="H90" s="6"/>
      <c r="I90" s="42"/>
      <c r="J90" s="32"/>
      <c r="K90" s="6"/>
      <c r="L90" s="32"/>
      <c r="M90" s="33">
        <f>SUM(M80:M87)</f>
        <v>719.99999999999989</v>
      </c>
      <c r="N90" s="6">
        <f>SUM(N80:N89)</f>
        <v>4800</v>
      </c>
      <c r="O90" s="12"/>
    </row>
    <row r="91" spans="2:15">
      <c r="B91" s="89"/>
      <c r="C91" s="16"/>
      <c r="D91" s="16"/>
      <c r="E91" s="16"/>
      <c r="F91" s="16"/>
      <c r="G91" s="16"/>
      <c r="H91" s="88"/>
      <c r="I91" s="88"/>
      <c r="J91" s="10"/>
      <c r="K91" s="88"/>
      <c r="L91" s="10"/>
      <c r="M91" s="11"/>
      <c r="N91" s="88"/>
      <c r="O91" s="12"/>
    </row>
    <row r="92" spans="2:15">
      <c r="B92" s="89"/>
      <c r="C92" s="16"/>
      <c r="D92" s="16"/>
      <c r="E92" s="16"/>
      <c r="F92" s="16"/>
      <c r="G92" s="16"/>
      <c r="H92" s="88"/>
      <c r="I92" s="88"/>
      <c r="J92" s="10"/>
      <c r="K92" s="88"/>
      <c r="L92" s="10"/>
      <c r="M92" s="11"/>
      <c r="N92" s="88"/>
      <c r="O92" s="12"/>
    </row>
    <row r="93" spans="2:15">
      <c r="B93" s="89"/>
      <c r="C93" s="6"/>
      <c r="D93" s="6"/>
      <c r="E93" s="6"/>
      <c r="F93" s="6"/>
      <c r="G93" s="6"/>
      <c r="H93" s="116" t="s">
        <v>28</v>
      </c>
      <c r="I93" s="116"/>
      <c r="J93" s="99" t="s">
        <v>4</v>
      </c>
      <c r="K93" s="100" t="s">
        <v>2</v>
      </c>
      <c r="L93" s="101" t="s">
        <v>3</v>
      </c>
      <c r="M93" s="102" t="s">
        <v>0</v>
      </c>
      <c r="N93" s="103" t="s">
        <v>7</v>
      </c>
      <c r="O93" s="12"/>
    </row>
    <row r="94" spans="2:15">
      <c r="B94" s="89"/>
      <c r="C94" s="6"/>
      <c r="D94" s="6"/>
      <c r="E94" s="6"/>
      <c r="F94" s="6"/>
      <c r="G94" s="6"/>
      <c r="H94" s="107" t="s">
        <v>13</v>
      </c>
      <c r="I94" s="88" t="s">
        <v>14</v>
      </c>
      <c r="J94" s="10">
        <v>1.2</v>
      </c>
      <c r="K94" s="88">
        <v>6</v>
      </c>
      <c r="L94" s="10">
        <f>K94*J94</f>
        <v>7.1999999999999993</v>
      </c>
      <c r="M94" s="11">
        <f>L94*(N13+N14)</f>
        <v>2879.9999999999995</v>
      </c>
      <c r="N94" s="108">
        <f>N13*K94</f>
        <v>2400</v>
      </c>
      <c r="O94" s="12"/>
    </row>
    <row r="95" spans="2:15">
      <c r="B95" s="89"/>
      <c r="C95" s="117"/>
      <c r="D95" s="117"/>
      <c r="E95" s="117"/>
      <c r="F95" s="6"/>
      <c r="G95" s="6"/>
      <c r="H95" s="88" t="s">
        <v>15</v>
      </c>
      <c r="I95" s="88" t="s">
        <v>16</v>
      </c>
      <c r="J95" s="10">
        <f>110/1000</f>
        <v>0.11</v>
      </c>
      <c r="K95" s="88">
        <v>3</v>
      </c>
      <c r="L95" s="10">
        <f>J95*K95</f>
        <v>0.33</v>
      </c>
      <c r="M95" s="11">
        <f>L95*(N13+N14)</f>
        <v>132</v>
      </c>
      <c r="N95" s="88">
        <f>N13*K95</f>
        <v>1200</v>
      </c>
      <c r="O95" s="12"/>
    </row>
    <row r="96" spans="2:15">
      <c r="B96" s="89"/>
      <c r="C96" s="117"/>
      <c r="D96" s="117"/>
      <c r="E96" s="117"/>
      <c r="F96" s="6"/>
      <c r="G96" s="6"/>
      <c r="H96" s="88"/>
      <c r="I96" s="88"/>
      <c r="J96" s="10"/>
      <c r="K96" s="88"/>
      <c r="L96" s="10"/>
      <c r="M96" s="11"/>
      <c r="N96" s="88"/>
      <c r="O96" s="12"/>
    </row>
    <row r="97" spans="2:15">
      <c r="B97" s="89"/>
      <c r="C97" s="6"/>
      <c r="D97" s="6"/>
      <c r="E97" s="6"/>
      <c r="F97" s="6"/>
      <c r="G97" s="6"/>
      <c r="H97" s="88"/>
      <c r="I97" s="88"/>
      <c r="J97" s="10"/>
      <c r="K97" s="88"/>
      <c r="L97" s="10"/>
      <c r="M97" s="11"/>
      <c r="N97" s="88"/>
      <c r="O97" s="12"/>
    </row>
    <row r="98" spans="2:15">
      <c r="B98" s="89"/>
      <c r="C98" s="6"/>
      <c r="D98" s="6"/>
      <c r="E98" s="6"/>
      <c r="F98" s="6"/>
      <c r="G98" s="6"/>
      <c r="H98" s="88"/>
      <c r="I98" s="88"/>
      <c r="J98" s="10"/>
      <c r="K98" s="88"/>
      <c r="L98" s="10"/>
      <c r="M98" s="11"/>
      <c r="N98" s="88"/>
      <c r="O98" s="12"/>
    </row>
    <row r="99" spans="2:15">
      <c r="B99" s="89"/>
      <c r="C99" s="6"/>
      <c r="D99" s="6"/>
      <c r="E99" s="6"/>
      <c r="F99" s="6"/>
      <c r="G99" s="6"/>
      <c r="H99" s="88"/>
      <c r="I99" s="88"/>
      <c r="J99" s="10"/>
      <c r="K99" s="88"/>
      <c r="L99" s="10"/>
      <c r="M99" s="11"/>
      <c r="N99" s="88"/>
      <c r="O99" s="12"/>
    </row>
    <row r="100" spans="2:15">
      <c r="B100" s="89"/>
      <c r="C100" s="6"/>
      <c r="D100" s="6"/>
      <c r="E100" s="6"/>
      <c r="F100" s="6"/>
      <c r="G100" s="6"/>
      <c r="H100" s="109"/>
      <c r="I100" s="109"/>
      <c r="J100" s="109"/>
      <c r="K100" s="109"/>
      <c r="L100" s="109"/>
      <c r="M100" s="109"/>
      <c r="N100" s="109"/>
      <c r="O100" s="12"/>
    </row>
    <row r="101" spans="2:15">
      <c r="B101" s="89"/>
      <c r="C101" s="117" t="s">
        <v>17</v>
      </c>
      <c r="D101" s="117"/>
      <c r="E101" s="117"/>
      <c r="F101" s="6"/>
      <c r="G101" s="6"/>
      <c r="H101" s="109"/>
      <c r="I101" s="109"/>
      <c r="J101" s="109"/>
      <c r="K101" s="109"/>
      <c r="L101" s="109"/>
      <c r="M101" s="109"/>
      <c r="N101" s="109"/>
      <c r="O101" s="12"/>
    </row>
    <row r="102" spans="2:15">
      <c r="B102" s="89"/>
      <c r="C102" s="117" t="s">
        <v>18</v>
      </c>
      <c r="D102" s="117"/>
      <c r="E102" s="117"/>
      <c r="F102" s="6"/>
      <c r="G102" s="6"/>
      <c r="H102" s="88"/>
      <c r="I102" s="88"/>
      <c r="J102" s="10"/>
      <c r="K102" s="88"/>
      <c r="L102" s="10"/>
      <c r="M102" s="11"/>
      <c r="N102" s="88"/>
      <c r="O102" s="12"/>
    </row>
    <row r="103" spans="2:15" ht="14.4" customHeight="1">
      <c r="B103" s="89"/>
      <c r="C103" s="120" t="s">
        <v>19</v>
      </c>
      <c r="D103" s="120"/>
      <c r="E103" s="120"/>
      <c r="F103" s="120"/>
      <c r="G103" s="120"/>
      <c r="H103" s="120"/>
      <c r="I103" s="120"/>
      <c r="J103" s="120"/>
      <c r="K103" s="120"/>
      <c r="L103" s="32"/>
      <c r="M103" s="33">
        <f>SUM(M94:M102)</f>
        <v>3011.9999999999995</v>
      </c>
      <c r="N103" s="42">
        <f>SUM(N94:N102)</f>
        <v>3600</v>
      </c>
      <c r="O103" s="12"/>
    </row>
    <row r="104" spans="2:15">
      <c r="B104" s="89"/>
      <c r="C104" s="16"/>
      <c r="D104" s="16"/>
      <c r="E104" s="16"/>
      <c r="F104" s="16"/>
      <c r="G104" s="16"/>
      <c r="H104" s="88"/>
      <c r="I104" s="40"/>
      <c r="J104" s="10"/>
      <c r="K104" s="88"/>
      <c r="L104" s="10"/>
      <c r="M104" s="11"/>
      <c r="N104" s="88"/>
      <c r="O104" s="12"/>
    </row>
    <row r="105" spans="2:15">
      <c r="B105" s="89"/>
      <c r="C105" s="121" t="s">
        <v>56</v>
      </c>
      <c r="D105" s="122"/>
      <c r="E105" s="122"/>
      <c r="F105" s="43"/>
      <c r="G105" s="49" t="s">
        <v>21</v>
      </c>
      <c r="H105" s="50">
        <f>M105/H13</f>
        <v>103.46</v>
      </c>
      <c r="I105" s="51"/>
      <c r="J105" s="49" t="s">
        <v>29</v>
      </c>
      <c r="K105" s="52">
        <f>H13</f>
        <v>200</v>
      </c>
      <c r="L105" s="53" t="s">
        <v>1</v>
      </c>
      <c r="M105" s="54">
        <f>M103+M90+M76+M63+M48+M37</f>
        <v>20692</v>
      </c>
      <c r="N105" s="43"/>
      <c r="O105" s="12"/>
    </row>
    <row r="106" spans="2:15" ht="15" thickBot="1">
      <c r="B106" s="13"/>
      <c r="C106" s="55"/>
      <c r="D106" s="55"/>
      <c r="E106" s="55"/>
      <c r="F106" s="55"/>
      <c r="G106" s="55"/>
      <c r="H106" s="55"/>
      <c r="I106" s="55"/>
      <c r="J106" s="55"/>
      <c r="K106" s="55"/>
      <c r="L106" s="56"/>
      <c r="M106" s="57"/>
      <c r="N106" s="55"/>
      <c r="O106" s="75"/>
    </row>
    <row r="107" spans="2:15">
      <c r="C107" s="16"/>
      <c r="D107" s="16"/>
      <c r="E107" s="16"/>
      <c r="F107" s="16"/>
      <c r="G107" s="16"/>
      <c r="H107" s="16"/>
      <c r="I107" s="16"/>
      <c r="J107" s="16"/>
      <c r="K107" s="16"/>
      <c r="L107" s="26"/>
      <c r="M107" s="17"/>
      <c r="N107" s="16"/>
    </row>
    <row r="108" spans="2:15">
      <c r="C108" s="44"/>
      <c r="D108" s="44"/>
      <c r="E108" s="44"/>
      <c r="F108" s="44"/>
      <c r="G108" s="16"/>
      <c r="H108" s="16"/>
      <c r="I108" s="16"/>
      <c r="J108" s="16"/>
      <c r="K108" s="16"/>
      <c r="L108" s="26"/>
      <c r="M108" s="17"/>
      <c r="N108" s="44"/>
    </row>
    <row r="109" spans="2:15">
      <c r="C109" s="44"/>
      <c r="D109" s="44"/>
      <c r="E109" s="44"/>
      <c r="F109" s="44"/>
      <c r="G109" s="45"/>
      <c r="H109" s="46"/>
      <c r="I109" s="47"/>
      <c r="J109" s="45"/>
      <c r="K109" s="44"/>
      <c r="L109" s="48"/>
      <c r="M109" s="31"/>
      <c r="N109" s="44"/>
    </row>
    <row r="114" spans="3:5">
      <c r="C114" s="119"/>
      <c r="D114" s="119"/>
      <c r="E114" s="119"/>
    </row>
    <row r="115" spans="3:5">
      <c r="C115" s="119"/>
      <c r="D115" s="119"/>
      <c r="E115" s="119"/>
    </row>
  </sheetData>
  <mergeCells count="13">
    <mergeCell ref="C95:E95"/>
    <mergeCell ref="C96:E96"/>
    <mergeCell ref="C114:E114"/>
    <mergeCell ref="C115:E115"/>
    <mergeCell ref="C101:E101"/>
    <mergeCell ref="C102:E102"/>
    <mergeCell ref="C103:K103"/>
    <mergeCell ref="C105:E105"/>
    <mergeCell ref="H25:I25"/>
    <mergeCell ref="H66:I66"/>
    <mergeCell ref="H93:I93"/>
    <mergeCell ref="C79:G90"/>
    <mergeCell ref="C66:G75"/>
  </mergeCells>
  <phoneticPr fontId="3" type="noConversion"/>
  <pageMargins left="0.70866141732283472" right="0.70866141732283472" top="0.78740157480314965" bottom="0.78740157480314965" header="0.31496062992125984" footer="0.31496062992125984"/>
  <pageSetup paperSize="9" scale="44" orientation="portrait" r:id="rId1"/>
  <drawing r:id="rId2"/>
  <legacyDrawing r:id="rId3"/>
  <oleObjects>
    <oleObject progId="Visio.Drawing.11" shapeId="2050" r:id="rId4"/>
    <oleObject progId="Visio.Drawing.11" shapeId="2053" r:id="rId5"/>
    <oleObject progId="Visio.Drawing.11" shapeId="2055" r:id="rId6"/>
    <oleObject progId="Visio.Drawing.11" shapeId="2061" r:id="rId7"/>
    <oleObject progId="Visio.Drawing.11" shapeId="2077" r:id="rId8"/>
    <oleObject progId="Visio.Drawing.11" shapeId="2099" r:id="rId9"/>
    <oleObject progId="Visio.Drawing.11" shapeId="2126" r:id="rId10"/>
    <oleObject progId="Visio.Drawing.11" shapeId="2127" r:id="rId11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3">
    <pageSetUpPr fitToPage="1"/>
  </sheetPr>
  <dimension ref="B1:M75"/>
  <sheetViews>
    <sheetView topLeftCell="A57" workbookViewId="0">
      <selection activeCell="F86" sqref="F86"/>
    </sheetView>
  </sheetViews>
  <sheetFormatPr baseColWidth="10" defaultColWidth="11.5546875" defaultRowHeight="14.4"/>
  <cols>
    <col min="1" max="1" width="6.5546875" customWidth="1"/>
    <col min="2" max="2" width="2.33203125" customWidth="1"/>
    <col min="8" max="8" width="2.6640625" customWidth="1"/>
    <col min="13" max="13" width="11.5546875" style="2"/>
  </cols>
  <sheetData>
    <row r="1" spans="2:13" ht="15" thickBot="1"/>
    <row r="2" spans="2:13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18"/>
    </row>
    <row r="3" spans="2:13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19"/>
    </row>
    <row r="4" spans="2:13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19"/>
    </row>
    <row r="5" spans="2:13">
      <c r="B5" s="5"/>
      <c r="C5" s="82" t="s">
        <v>54</v>
      </c>
      <c r="D5" s="30"/>
      <c r="E5" s="6"/>
      <c r="F5" s="6"/>
      <c r="G5" s="6"/>
      <c r="H5" s="6"/>
      <c r="I5" s="6"/>
      <c r="J5" s="6"/>
      <c r="K5" s="6"/>
      <c r="L5" s="6"/>
      <c r="M5" s="19"/>
    </row>
    <row r="6" spans="2:13"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19"/>
    </row>
    <row r="7" spans="2:13">
      <c r="B7" s="5"/>
      <c r="C7" s="82" t="s">
        <v>53</v>
      </c>
      <c r="D7" s="6"/>
      <c r="E7" s="6"/>
      <c r="F7" s="6"/>
      <c r="G7" s="6"/>
      <c r="H7" s="6"/>
      <c r="I7" s="6"/>
      <c r="J7" s="6"/>
      <c r="K7" s="6"/>
      <c r="L7" s="6"/>
      <c r="M7" s="19"/>
    </row>
    <row r="8" spans="2:13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19"/>
    </row>
    <row r="9" spans="2:13">
      <c r="B9" s="5"/>
      <c r="C9" s="30"/>
      <c r="D9" s="6"/>
      <c r="E9" s="6"/>
      <c r="F9" s="29"/>
      <c r="G9" s="6"/>
      <c r="H9" s="6"/>
      <c r="I9" s="6"/>
      <c r="J9" s="6"/>
      <c r="K9" s="6"/>
      <c r="L9" s="6"/>
      <c r="M9" s="19"/>
    </row>
    <row r="10" spans="2:13"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20"/>
    </row>
    <row r="11" spans="2:13">
      <c r="B11" s="5"/>
      <c r="C11" s="6"/>
      <c r="D11" s="6"/>
      <c r="E11" s="6"/>
      <c r="F11" s="6"/>
      <c r="G11" s="6"/>
      <c r="H11" s="6"/>
      <c r="I11" s="9"/>
      <c r="J11" s="9"/>
      <c r="K11" s="9"/>
      <c r="L11" s="9"/>
      <c r="M11" s="20"/>
    </row>
    <row r="12" spans="2:13">
      <c r="B12" s="5"/>
      <c r="C12" s="6"/>
      <c r="D12" s="6"/>
      <c r="E12" s="6"/>
      <c r="F12" s="6"/>
      <c r="G12" s="6"/>
      <c r="H12" s="6"/>
      <c r="I12" s="9"/>
      <c r="J12" s="9"/>
      <c r="K12" s="9"/>
      <c r="L12" s="9"/>
      <c r="M12" s="20"/>
    </row>
    <row r="13" spans="2:13">
      <c r="B13" s="5"/>
      <c r="C13" s="6"/>
      <c r="D13" s="6"/>
      <c r="E13" s="6"/>
      <c r="F13" s="6"/>
      <c r="G13" s="6"/>
      <c r="H13" s="6"/>
      <c r="I13" s="9"/>
      <c r="J13" s="9"/>
      <c r="K13" s="9"/>
      <c r="L13" s="9"/>
      <c r="M13" s="20"/>
    </row>
    <row r="14" spans="2:13">
      <c r="B14" s="5"/>
      <c r="C14" s="6"/>
      <c r="D14" s="6"/>
      <c r="E14" s="6"/>
      <c r="F14" s="6"/>
      <c r="G14" s="6"/>
      <c r="H14" s="6"/>
      <c r="I14" s="9"/>
      <c r="J14" s="9"/>
      <c r="K14" s="9"/>
      <c r="L14" s="9"/>
      <c r="M14" s="20"/>
    </row>
    <row r="15" spans="2:13">
      <c r="B15" s="5"/>
      <c r="C15" s="6"/>
      <c r="D15" s="6"/>
      <c r="E15" s="6"/>
      <c r="F15" s="6"/>
      <c r="G15" s="6"/>
      <c r="H15" s="6"/>
      <c r="I15" s="9"/>
      <c r="J15" s="9"/>
      <c r="K15" s="9"/>
      <c r="L15" s="9"/>
      <c r="M15" s="20"/>
    </row>
    <row r="16" spans="2:13">
      <c r="B16" s="5"/>
      <c r="C16" s="6"/>
      <c r="D16" s="6"/>
      <c r="E16" s="6"/>
      <c r="F16" s="6"/>
      <c r="G16" s="6"/>
      <c r="H16" s="6"/>
      <c r="I16" s="9"/>
      <c r="J16" s="9"/>
      <c r="K16" s="9"/>
      <c r="L16" s="9"/>
      <c r="M16" s="20"/>
    </row>
    <row r="17" spans="2:13">
      <c r="B17" s="5"/>
      <c r="C17" s="6"/>
      <c r="D17" s="6"/>
      <c r="E17" s="6"/>
      <c r="F17" s="6"/>
      <c r="G17" s="6"/>
      <c r="H17" s="6"/>
      <c r="I17" s="9"/>
      <c r="J17" s="9"/>
      <c r="K17" s="9"/>
      <c r="L17" s="9"/>
      <c r="M17" s="20"/>
    </row>
    <row r="18" spans="2:13">
      <c r="B18" s="5"/>
      <c r="C18" s="6"/>
      <c r="D18" s="6"/>
      <c r="E18" s="6"/>
      <c r="F18" s="6"/>
      <c r="G18" s="6"/>
      <c r="H18" s="6"/>
      <c r="I18" s="9"/>
      <c r="J18" s="9"/>
      <c r="K18" s="9"/>
      <c r="L18" s="9"/>
      <c r="M18" s="20"/>
    </row>
    <row r="19" spans="2:13">
      <c r="B19" s="5"/>
      <c r="C19" s="6"/>
      <c r="D19" s="6"/>
      <c r="E19" s="6"/>
      <c r="F19" s="6"/>
      <c r="G19" s="6"/>
      <c r="H19" s="6"/>
      <c r="I19" s="21" t="s">
        <v>9</v>
      </c>
      <c r="J19" s="6"/>
      <c r="K19" s="6"/>
      <c r="L19" s="6"/>
      <c r="M19" s="27">
        <v>3000</v>
      </c>
    </row>
    <row r="20" spans="2:13">
      <c r="B20" s="8"/>
      <c r="C20" s="9"/>
      <c r="D20" s="9"/>
      <c r="E20" s="9"/>
      <c r="F20" s="9"/>
      <c r="G20" s="9"/>
      <c r="H20" s="9"/>
      <c r="I20" s="9"/>
      <c r="J20" s="9"/>
      <c r="K20" s="9"/>
      <c r="L20" s="9"/>
      <c r="M20" s="20"/>
    </row>
    <row r="21" spans="2:13">
      <c r="B21" s="8"/>
      <c r="C21" s="9"/>
      <c r="D21" s="9"/>
      <c r="E21" s="9"/>
      <c r="F21" s="9"/>
      <c r="G21" s="9"/>
      <c r="H21" s="9"/>
      <c r="I21" s="9"/>
      <c r="J21" s="9"/>
      <c r="K21" s="9"/>
      <c r="L21" s="9"/>
      <c r="M21" s="20"/>
    </row>
    <row r="22" spans="2:13">
      <c r="B22" s="5"/>
      <c r="C22" s="6"/>
      <c r="D22" s="6"/>
      <c r="E22" s="6"/>
      <c r="F22" s="6"/>
      <c r="G22" s="6"/>
      <c r="H22" s="6"/>
      <c r="I22" s="9"/>
      <c r="J22" s="9"/>
      <c r="K22" s="9"/>
      <c r="L22" s="9"/>
      <c r="M22" s="20"/>
    </row>
    <row r="23" spans="2:13">
      <c r="B23" s="5"/>
      <c r="C23" s="6"/>
      <c r="D23" s="6"/>
      <c r="E23" s="6"/>
      <c r="F23" s="6"/>
      <c r="G23" s="6"/>
      <c r="H23" s="6"/>
      <c r="I23" s="9"/>
      <c r="J23" s="9"/>
      <c r="K23" s="9"/>
      <c r="L23" s="9"/>
      <c r="M23" s="20"/>
    </row>
    <row r="24" spans="2:13">
      <c r="B24" s="5"/>
      <c r="C24" s="6"/>
      <c r="D24" s="6"/>
      <c r="E24" s="6"/>
      <c r="F24" s="6"/>
      <c r="G24" s="6"/>
      <c r="H24" s="6"/>
      <c r="I24" s="9"/>
      <c r="J24" s="9"/>
      <c r="K24" s="9"/>
      <c r="L24" s="9"/>
      <c r="M24" s="20"/>
    </row>
    <row r="25" spans="2:13">
      <c r="B25" s="5"/>
      <c r="C25" s="6"/>
      <c r="D25" s="6"/>
      <c r="E25" s="6"/>
      <c r="F25" s="6"/>
      <c r="G25" s="6"/>
      <c r="H25" s="6"/>
      <c r="I25" s="9"/>
      <c r="J25" s="9"/>
      <c r="K25" s="9"/>
      <c r="L25" s="9"/>
      <c r="M25" s="20"/>
    </row>
    <row r="26" spans="2:13">
      <c r="B26" s="5"/>
      <c r="C26" s="6"/>
      <c r="D26" s="6"/>
      <c r="E26" s="6"/>
      <c r="F26" s="6"/>
      <c r="G26" s="6"/>
      <c r="H26" s="6"/>
      <c r="I26" s="9"/>
      <c r="J26" s="9"/>
      <c r="K26" s="9"/>
      <c r="L26" s="9"/>
      <c r="M26" s="20"/>
    </row>
    <row r="27" spans="2:13">
      <c r="B27" s="5"/>
      <c r="C27" s="6"/>
      <c r="D27" s="6"/>
      <c r="E27" s="6"/>
      <c r="F27" s="6"/>
      <c r="G27" s="6"/>
      <c r="H27" s="6"/>
      <c r="I27" s="9"/>
      <c r="J27" s="9"/>
      <c r="K27" s="9"/>
      <c r="L27" s="9"/>
      <c r="M27" s="20"/>
    </row>
    <row r="28" spans="2:13">
      <c r="B28" s="5"/>
      <c r="C28" s="6"/>
      <c r="D28" s="6"/>
      <c r="E28" s="6"/>
      <c r="F28" s="6"/>
      <c r="G28" s="6"/>
      <c r="H28" s="6"/>
      <c r="I28" s="9"/>
      <c r="J28" s="9"/>
      <c r="K28" s="9"/>
      <c r="L28" s="9"/>
      <c r="M28" s="20"/>
    </row>
    <row r="29" spans="2:13">
      <c r="B29" s="5"/>
      <c r="C29" s="6"/>
      <c r="D29" s="6"/>
      <c r="E29" s="6"/>
      <c r="F29" s="6"/>
      <c r="G29" s="6"/>
      <c r="H29" s="6"/>
      <c r="I29" s="9"/>
      <c r="J29" s="9"/>
      <c r="K29" s="9"/>
      <c r="L29" s="9"/>
      <c r="M29" s="20"/>
    </row>
    <row r="30" spans="2:13">
      <c r="B30" s="5"/>
      <c r="C30" s="6"/>
      <c r="D30" s="6"/>
      <c r="E30" s="6"/>
      <c r="F30" s="6"/>
      <c r="G30" s="6"/>
      <c r="H30" s="6"/>
      <c r="I30" s="6" t="s">
        <v>8</v>
      </c>
      <c r="J30" s="6"/>
      <c r="K30" s="6"/>
      <c r="L30" s="6"/>
      <c r="M30" s="27">
        <v>2000</v>
      </c>
    </row>
    <row r="31" spans="2:13"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20"/>
    </row>
    <row r="32" spans="2:13"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20"/>
    </row>
    <row r="33" spans="2:13">
      <c r="B33" s="8"/>
      <c r="C33" s="9"/>
      <c r="D33" s="9"/>
      <c r="E33" s="9"/>
      <c r="F33" s="9"/>
      <c r="G33" s="9"/>
      <c r="H33" s="9"/>
      <c r="I33" s="9"/>
      <c r="J33" s="9"/>
      <c r="K33" s="9"/>
      <c r="L33" s="9"/>
      <c r="M33" s="20"/>
    </row>
    <row r="34" spans="2:13">
      <c r="B34" s="5"/>
      <c r="C34" s="6"/>
      <c r="D34" s="6"/>
      <c r="E34" s="6"/>
      <c r="F34" s="6"/>
      <c r="G34" s="6"/>
      <c r="H34" s="6"/>
      <c r="I34" s="9"/>
      <c r="J34" s="9"/>
      <c r="K34" s="9"/>
      <c r="L34" s="9"/>
      <c r="M34" s="20"/>
    </row>
    <row r="35" spans="2:13">
      <c r="B35" s="5"/>
      <c r="C35" s="6"/>
      <c r="D35" s="6"/>
      <c r="E35" s="6"/>
      <c r="F35" s="6"/>
      <c r="G35" s="6"/>
      <c r="H35" s="6"/>
      <c r="I35" s="9"/>
      <c r="J35" s="9"/>
      <c r="K35" s="9"/>
      <c r="L35" s="9"/>
      <c r="M35" s="20"/>
    </row>
    <row r="36" spans="2:13">
      <c r="B36" s="5"/>
      <c r="C36" s="6"/>
      <c r="D36" s="6"/>
      <c r="E36" s="6"/>
      <c r="F36" s="6"/>
      <c r="G36" s="6"/>
      <c r="H36" s="6"/>
      <c r="I36" s="9"/>
      <c r="J36" s="9"/>
      <c r="K36" s="9"/>
      <c r="L36" s="9"/>
      <c r="M36" s="20"/>
    </row>
    <row r="37" spans="2:13">
      <c r="B37" s="5"/>
      <c r="C37" s="6"/>
      <c r="D37" s="6"/>
      <c r="E37" s="6"/>
      <c r="F37" s="6"/>
      <c r="G37" s="6"/>
      <c r="H37" s="6"/>
      <c r="I37" s="9"/>
      <c r="J37" s="9"/>
      <c r="K37" s="9"/>
      <c r="L37" s="9"/>
      <c r="M37" s="20"/>
    </row>
    <row r="38" spans="2:13">
      <c r="B38" s="5"/>
      <c r="C38" s="6"/>
      <c r="D38" s="6"/>
      <c r="E38" s="6"/>
      <c r="F38" s="6"/>
      <c r="G38" s="6"/>
      <c r="H38" s="6"/>
      <c r="I38" s="9"/>
      <c r="J38" s="9"/>
      <c r="K38" s="9"/>
      <c r="L38" s="9"/>
      <c r="M38" s="20"/>
    </row>
    <row r="39" spans="2:13">
      <c r="B39" s="5"/>
      <c r="C39" s="6"/>
      <c r="D39" s="6"/>
      <c r="E39" s="6"/>
      <c r="F39" s="6"/>
      <c r="G39" s="6"/>
      <c r="H39" s="6"/>
      <c r="I39" s="9"/>
      <c r="J39" s="9"/>
      <c r="K39" s="9"/>
      <c r="L39" s="9"/>
      <c r="M39" s="20"/>
    </row>
    <row r="40" spans="2:13">
      <c r="B40" s="5"/>
      <c r="C40" s="6"/>
      <c r="D40" s="6"/>
      <c r="E40" s="6"/>
      <c r="F40" s="6"/>
      <c r="G40" s="6"/>
      <c r="H40" s="6"/>
      <c r="I40" s="9"/>
      <c r="J40" s="9"/>
      <c r="K40" s="9"/>
      <c r="L40" s="9"/>
      <c r="M40" s="20"/>
    </row>
    <row r="41" spans="2:13">
      <c r="B41" s="5"/>
      <c r="C41" s="6"/>
      <c r="D41" s="6"/>
      <c r="E41" s="6"/>
      <c r="F41" s="6"/>
      <c r="G41" s="6"/>
      <c r="H41" s="6"/>
      <c r="I41" s="9"/>
      <c r="J41" s="9"/>
      <c r="K41" s="9"/>
      <c r="L41" s="9"/>
      <c r="M41" s="20"/>
    </row>
    <row r="42" spans="2:13">
      <c r="B42" s="5"/>
      <c r="C42" s="6"/>
      <c r="D42" s="6"/>
      <c r="E42" s="6"/>
      <c r="F42" s="6"/>
      <c r="G42" s="6"/>
      <c r="H42" s="6"/>
      <c r="I42" s="9"/>
      <c r="J42" s="9"/>
      <c r="K42" s="9"/>
      <c r="L42" s="9"/>
      <c r="M42" s="20"/>
    </row>
    <row r="43" spans="2:13">
      <c r="B43" s="5"/>
      <c r="C43" s="6"/>
      <c r="D43" s="6"/>
      <c r="E43" s="6"/>
      <c r="F43" s="6"/>
      <c r="G43" s="6"/>
      <c r="H43" s="6"/>
      <c r="I43" s="6" t="s">
        <v>10</v>
      </c>
      <c r="J43" s="6"/>
      <c r="K43" s="6"/>
      <c r="L43" s="6"/>
      <c r="M43" s="27">
        <v>8000</v>
      </c>
    </row>
    <row r="44" spans="2:13"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20"/>
    </row>
    <row r="45" spans="2:13"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20"/>
    </row>
    <row r="46" spans="2:13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20"/>
    </row>
    <row r="47" spans="2:13">
      <c r="B47" s="5"/>
      <c r="C47" s="6"/>
      <c r="D47" s="6"/>
      <c r="E47" s="6"/>
      <c r="F47" s="6"/>
      <c r="G47" s="6"/>
      <c r="H47" s="6"/>
      <c r="I47" s="9"/>
      <c r="J47" s="9"/>
      <c r="K47" s="9"/>
      <c r="L47" s="9"/>
      <c r="M47" s="20"/>
    </row>
    <row r="48" spans="2:13">
      <c r="B48" s="5"/>
      <c r="C48" s="6"/>
      <c r="D48" s="6"/>
      <c r="E48" s="6"/>
      <c r="F48" s="6"/>
      <c r="G48" s="6"/>
      <c r="H48" s="6"/>
      <c r="I48" s="9"/>
      <c r="J48" s="9"/>
      <c r="K48" s="9"/>
      <c r="L48" s="9"/>
      <c r="M48" s="20"/>
    </row>
    <row r="49" spans="2:13">
      <c r="B49" s="5"/>
      <c r="C49" s="6"/>
      <c r="D49" s="6"/>
      <c r="E49" s="6"/>
      <c r="F49" s="6"/>
      <c r="G49" s="6"/>
      <c r="H49" s="6"/>
      <c r="I49" s="9"/>
      <c r="J49" s="9"/>
      <c r="K49" s="9"/>
      <c r="L49" s="9"/>
      <c r="M49" s="20"/>
    </row>
    <row r="50" spans="2:13">
      <c r="B50" s="5"/>
      <c r="C50" s="6"/>
      <c r="D50" s="6"/>
      <c r="E50" s="6"/>
      <c r="F50" s="6"/>
      <c r="G50" s="6"/>
      <c r="H50" s="6"/>
      <c r="I50" s="9"/>
      <c r="J50" s="9"/>
      <c r="K50" s="9"/>
      <c r="L50" s="9"/>
      <c r="M50" s="20"/>
    </row>
    <row r="51" spans="2:13">
      <c r="B51" s="5"/>
      <c r="C51" s="6"/>
      <c r="D51" s="6"/>
      <c r="E51" s="6"/>
      <c r="F51" s="6"/>
      <c r="G51" s="6"/>
      <c r="H51" s="6"/>
      <c r="I51" s="9"/>
      <c r="J51" s="9"/>
      <c r="K51" s="9"/>
      <c r="L51" s="9"/>
      <c r="M51" s="20"/>
    </row>
    <row r="52" spans="2:13">
      <c r="B52" s="5"/>
      <c r="C52" s="6"/>
      <c r="D52" s="6"/>
      <c r="E52" s="6"/>
      <c r="F52" s="6"/>
      <c r="G52" s="6"/>
      <c r="H52" s="6"/>
      <c r="I52" s="9"/>
      <c r="J52" s="9"/>
      <c r="K52" s="9"/>
      <c r="L52" s="9"/>
      <c r="M52" s="20"/>
    </row>
    <row r="53" spans="2:13">
      <c r="B53" s="5"/>
      <c r="C53" s="6"/>
      <c r="D53" s="6"/>
      <c r="E53" s="6"/>
      <c r="F53" s="6"/>
      <c r="G53" s="6"/>
      <c r="H53" s="6"/>
      <c r="I53" s="9"/>
      <c r="J53" s="9"/>
      <c r="K53" s="9"/>
      <c r="L53" s="9"/>
      <c r="M53" s="20"/>
    </row>
    <row r="54" spans="2:13">
      <c r="B54" s="5"/>
      <c r="C54" s="6"/>
      <c r="D54" s="6"/>
      <c r="E54" s="6"/>
      <c r="F54" s="6"/>
      <c r="G54" s="6"/>
      <c r="H54" s="6"/>
      <c r="I54" s="9"/>
      <c r="J54" s="9"/>
      <c r="K54" s="9"/>
      <c r="L54" s="9"/>
      <c r="M54" s="20"/>
    </row>
    <row r="55" spans="2:13">
      <c r="B55" s="5"/>
      <c r="C55" s="6"/>
      <c r="D55" s="6"/>
      <c r="E55" s="6"/>
      <c r="F55" s="6"/>
      <c r="G55" s="6"/>
      <c r="H55" s="6"/>
      <c r="I55" s="9"/>
      <c r="J55" s="9"/>
      <c r="K55" s="9"/>
      <c r="L55" s="9"/>
      <c r="M55" s="20"/>
    </row>
    <row r="56" spans="2:13">
      <c r="B56" s="5"/>
      <c r="C56" s="6"/>
      <c r="D56" s="6"/>
      <c r="E56" s="6"/>
      <c r="F56" s="6"/>
      <c r="G56" s="6"/>
      <c r="H56" s="6"/>
      <c r="I56" s="6" t="s">
        <v>11</v>
      </c>
      <c r="J56" s="6"/>
      <c r="K56" s="6"/>
      <c r="L56" s="6"/>
      <c r="M56" s="27">
        <v>2000</v>
      </c>
    </row>
    <row r="57" spans="2:13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20"/>
    </row>
    <row r="58" spans="2:13">
      <c r="B58" s="35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20"/>
    </row>
    <row r="59" spans="2:13">
      <c r="B59" s="35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20"/>
    </row>
    <row r="60" spans="2:13">
      <c r="B60" s="5"/>
      <c r="C60" s="6"/>
      <c r="D60" s="6"/>
      <c r="E60" s="6"/>
      <c r="F60" s="6"/>
      <c r="G60" s="6"/>
      <c r="H60" s="6"/>
      <c r="I60" s="34"/>
      <c r="J60" s="34"/>
      <c r="K60" s="34"/>
      <c r="L60" s="34"/>
      <c r="M60" s="20"/>
    </row>
    <row r="61" spans="2:13">
      <c r="B61" s="5"/>
      <c r="C61" s="39" t="s">
        <v>35</v>
      </c>
      <c r="D61" s="38"/>
      <c r="E61" s="38"/>
      <c r="F61" s="38"/>
      <c r="G61" s="38"/>
      <c r="H61" s="6"/>
      <c r="I61" s="34"/>
      <c r="J61" s="34"/>
      <c r="K61" s="34"/>
      <c r="L61" s="34"/>
      <c r="M61" s="20"/>
    </row>
    <row r="62" spans="2:13">
      <c r="B62" s="5"/>
      <c r="C62" s="38" t="s">
        <v>30</v>
      </c>
      <c r="D62" s="38"/>
      <c r="E62" s="38"/>
      <c r="F62" s="38"/>
      <c r="G62" s="38"/>
      <c r="H62" s="6"/>
      <c r="I62" s="34"/>
      <c r="J62" s="34"/>
      <c r="K62" s="34"/>
      <c r="L62" s="34"/>
      <c r="M62" s="20"/>
    </row>
    <row r="63" spans="2:13">
      <c r="B63" s="5"/>
      <c r="C63" s="38" t="s">
        <v>31</v>
      </c>
      <c r="D63" s="38"/>
      <c r="E63" s="38"/>
      <c r="F63" s="38"/>
      <c r="G63" s="38"/>
      <c r="H63" s="6"/>
      <c r="I63" s="34"/>
      <c r="J63" s="34"/>
      <c r="K63" s="34"/>
      <c r="L63" s="34"/>
      <c r="M63" s="20"/>
    </row>
    <row r="64" spans="2:13">
      <c r="B64" s="5"/>
      <c r="C64" s="38" t="s">
        <v>32</v>
      </c>
      <c r="D64" s="38"/>
      <c r="E64" s="38"/>
      <c r="F64" s="38"/>
      <c r="G64" s="38"/>
      <c r="H64" s="6"/>
      <c r="I64" s="34"/>
      <c r="J64" s="34"/>
      <c r="K64" s="34"/>
      <c r="L64" s="34"/>
      <c r="M64" s="20"/>
    </row>
    <row r="65" spans="2:13">
      <c r="B65" s="5"/>
      <c r="C65" s="38" t="s">
        <v>33</v>
      </c>
      <c r="D65" s="38"/>
      <c r="E65" s="38"/>
      <c r="F65" s="38"/>
      <c r="G65" s="38"/>
      <c r="H65" s="6"/>
      <c r="I65" s="34"/>
      <c r="J65" s="34"/>
      <c r="K65" s="34"/>
      <c r="L65" s="34"/>
      <c r="M65" s="20"/>
    </row>
    <row r="66" spans="2:13">
      <c r="B66" s="5"/>
      <c r="C66" s="38" t="s">
        <v>34</v>
      </c>
      <c r="D66" s="38"/>
      <c r="E66" s="38"/>
      <c r="F66" s="38"/>
      <c r="G66" s="38"/>
      <c r="H66" s="6"/>
      <c r="I66" s="34"/>
      <c r="J66" s="34"/>
      <c r="K66" s="34"/>
      <c r="L66" s="34"/>
      <c r="M66" s="20"/>
    </row>
    <row r="67" spans="2:13">
      <c r="B67" s="5"/>
      <c r="C67" s="38"/>
      <c r="D67" s="38"/>
      <c r="E67" s="38"/>
      <c r="F67" s="38"/>
      <c r="G67" s="38"/>
      <c r="H67" s="6"/>
      <c r="I67" s="34"/>
      <c r="J67" s="34"/>
      <c r="K67" s="34"/>
      <c r="L67" s="34"/>
      <c r="M67" s="20"/>
    </row>
    <row r="68" spans="2:13">
      <c r="B68" s="5"/>
      <c r="C68" s="6"/>
      <c r="D68" s="6"/>
      <c r="E68" s="6"/>
      <c r="F68" s="6"/>
      <c r="G68" s="6"/>
      <c r="H68" s="6"/>
      <c r="I68" s="6" t="s">
        <v>36</v>
      </c>
      <c r="J68" s="6"/>
      <c r="K68" s="6"/>
      <c r="L68" s="6"/>
      <c r="M68" s="27">
        <f>220*0.08*'Preis UK und T-Nut stonag'!H13</f>
        <v>3520.0000000000005</v>
      </c>
    </row>
    <row r="69" spans="2:13">
      <c r="B69" s="35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20"/>
    </row>
    <row r="70" spans="2:13">
      <c r="B70" s="35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20"/>
    </row>
    <row r="71" spans="2:13">
      <c r="B71" s="8"/>
      <c r="C71" s="9"/>
      <c r="D71" s="9"/>
      <c r="E71" s="9"/>
      <c r="F71" s="9"/>
      <c r="G71" s="9"/>
      <c r="H71" s="9"/>
      <c r="I71" s="9"/>
      <c r="J71" s="9"/>
      <c r="K71" s="9"/>
      <c r="L71" s="9"/>
      <c r="M71" s="20"/>
    </row>
    <row r="72" spans="2:13">
      <c r="B72" s="8"/>
      <c r="C72" s="9"/>
      <c r="D72" s="9"/>
      <c r="E72" s="9"/>
      <c r="F72" s="9"/>
      <c r="G72" s="9"/>
      <c r="H72" s="9"/>
      <c r="I72" s="9"/>
      <c r="J72" s="9"/>
      <c r="K72" s="9"/>
      <c r="L72" s="9"/>
      <c r="M72" s="20"/>
    </row>
    <row r="73" spans="2:13">
      <c r="B73" s="8"/>
      <c r="C73" s="36"/>
      <c r="D73" s="9"/>
      <c r="E73" s="9"/>
      <c r="F73" s="9"/>
      <c r="G73" s="9"/>
      <c r="H73" s="9"/>
      <c r="I73" s="9"/>
      <c r="J73" s="9"/>
      <c r="K73" s="9"/>
      <c r="L73" s="9"/>
      <c r="M73" s="20"/>
    </row>
    <row r="74" spans="2:13" ht="15" thickBot="1">
      <c r="B74" s="8"/>
      <c r="C74" s="123" t="s">
        <v>55</v>
      </c>
      <c r="D74" s="123"/>
      <c r="E74" s="123"/>
      <c r="F74" s="123"/>
      <c r="G74" s="123"/>
      <c r="H74" s="123"/>
      <c r="I74" s="123"/>
      <c r="J74" s="9"/>
      <c r="K74" s="9"/>
      <c r="L74" s="9"/>
      <c r="M74" s="28">
        <f>SUM(M19:M73)+'Preis UK und T-Nut stonag'!M105</f>
        <v>39212</v>
      </c>
    </row>
    <row r="75" spans="2:13" ht="15.6" thickTop="1" thickBot="1">
      <c r="B75" s="13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22"/>
    </row>
  </sheetData>
  <mergeCells count="1">
    <mergeCell ref="C74:I74"/>
  </mergeCells>
  <phoneticPr fontId="3" type="noConversion"/>
  <pageMargins left="0.70866141732283472" right="0.70866141732283472" top="0.78740157480314965" bottom="0.78740157480314965" header="0.31496062992125984" footer="0.31496062992125984"/>
  <pageSetup paperSize="9" scale="6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4">
    <pageSetUpPr fitToPage="1"/>
  </sheetPr>
  <dimension ref="B2:M76"/>
  <sheetViews>
    <sheetView topLeftCell="A33" workbookViewId="0">
      <selection activeCell="P39" sqref="P39"/>
    </sheetView>
  </sheetViews>
  <sheetFormatPr baseColWidth="10" defaultColWidth="11.5546875" defaultRowHeight="14.4"/>
  <cols>
    <col min="2" max="2" width="4.6640625" customWidth="1"/>
    <col min="3" max="3" width="12.6640625" customWidth="1"/>
    <col min="7" max="7" width="9.109375" customWidth="1"/>
    <col min="8" max="8" width="12.21875" customWidth="1"/>
  </cols>
  <sheetData>
    <row r="2" spans="2:13" ht="15" thickBot="1">
      <c r="M2" s="2"/>
    </row>
    <row r="3" spans="2:13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18"/>
    </row>
    <row r="4" spans="2:13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19"/>
    </row>
    <row r="5" spans="2:13"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19"/>
    </row>
    <row r="6" spans="2:13"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19"/>
    </row>
    <row r="7" spans="2:13">
      <c r="B7" s="5"/>
      <c r="C7" s="81" t="s">
        <v>15</v>
      </c>
      <c r="D7" s="124" t="s">
        <v>50</v>
      </c>
      <c r="E7" s="124"/>
      <c r="F7" s="81" t="s">
        <v>51</v>
      </c>
      <c r="G7" s="6"/>
      <c r="H7" s="39" t="s">
        <v>52</v>
      </c>
      <c r="I7" s="6"/>
      <c r="J7" s="6"/>
      <c r="K7" s="6"/>
      <c r="L7" s="6"/>
      <c r="M7" s="19"/>
    </row>
    <row r="8" spans="2:13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19"/>
    </row>
    <row r="9" spans="2:13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19"/>
    </row>
    <row r="10" spans="2:13">
      <c r="B10" s="5"/>
      <c r="C10" s="6"/>
      <c r="D10" s="6"/>
      <c r="E10" s="6"/>
      <c r="F10" s="29"/>
      <c r="G10" s="6"/>
      <c r="H10" s="6"/>
      <c r="I10" s="6"/>
      <c r="J10" s="6"/>
      <c r="K10" s="6"/>
      <c r="L10" s="6"/>
      <c r="M10" s="19"/>
    </row>
    <row r="11" spans="2:13">
      <c r="B11" s="37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20"/>
    </row>
    <row r="12" spans="2:13">
      <c r="B12" s="5"/>
      <c r="C12" s="6"/>
      <c r="D12" s="6"/>
      <c r="E12" s="6"/>
      <c r="F12" s="6"/>
      <c r="G12" s="6"/>
      <c r="H12" s="6"/>
      <c r="I12" s="36"/>
      <c r="J12" s="36"/>
      <c r="K12" s="36"/>
      <c r="L12" s="36"/>
      <c r="M12" s="20"/>
    </row>
    <row r="13" spans="2:13">
      <c r="B13" s="5"/>
      <c r="C13" s="6"/>
      <c r="D13" s="6"/>
      <c r="E13" s="6"/>
      <c r="F13" s="6"/>
      <c r="G13" s="6"/>
      <c r="H13" s="6"/>
      <c r="I13" s="36"/>
      <c r="J13" s="36"/>
      <c r="K13" s="36"/>
      <c r="L13" s="36"/>
      <c r="M13" s="20"/>
    </row>
    <row r="14" spans="2:13">
      <c r="B14" s="5"/>
      <c r="C14" s="6"/>
      <c r="D14" s="6"/>
      <c r="E14" s="6"/>
      <c r="F14" s="6"/>
      <c r="G14" s="6"/>
      <c r="H14" s="6"/>
      <c r="I14" s="36"/>
      <c r="J14" s="36"/>
      <c r="K14" s="36"/>
      <c r="L14" s="36"/>
      <c r="M14" s="20"/>
    </row>
    <row r="15" spans="2:13">
      <c r="B15" s="5"/>
      <c r="C15" s="6"/>
      <c r="D15" s="6"/>
      <c r="E15" s="6"/>
      <c r="F15" s="6"/>
      <c r="G15" s="6"/>
      <c r="H15" s="6"/>
      <c r="I15" s="36"/>
      <c r="J15" s="36"/>
      <c r="K15" s="36"/>
      <c r="L15" s="36"/>
      <c r="M15" s="20"/>
    </row>
    <row r="16" spans="2:13">
      <c r="B16" s="5"/>
      <c r="C16" s="6"/>
      <c r="D16" s="6"/>
      <c r="E16" s="6"/>
      <c r="F16" s="6"/>
      <c r="G16" s="6"/>
      <c r="H16" s="6"/>
      <c r="I16" s="36"/>
      <c r="J16" s="36"/>
      <c r="K16" s="36"/>
      <c r="L16" s="36"/>
      <c r="M16" s="20"/>
    </row>
    <row r="17" spans="2:13">
      <c r="B17" s="5"/>
      <c r="C17" s="6"/>
      <c r="D17" s="6"/>
      <c r="E17" s="6"/>
      <c r="F17" s="6"/>
      <c r="G17" s="6"/>
      <c r="H17" s="6"/>
      <c r="I17" s="58" t="s">
        <v>39</v>
      </c>
      <c r="J17" s="6"/>
      <c r="K17" s="6">
        <f>'Preis UK und T-Nut stonag'!H13</f>
        <v>200</v>
      </c>
      <c r="L17" s="6">
        <v>70</v>
      </c>
      <c r="M17" s="27">
        <f>L17*K17</f>
        <v>14000</v>
      </c>
    </row>
    <row r="18" spans="2:13">
      <c r="B18" s="37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20"/>
    </row>
    <row r="19" spans="2:13">
      <c r="B19" s="37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20"/>
    </row>
    <row r="20" spans="2:13">
      <c r="B20" s="5"/>
      <c r="C20" s="6"/>
      <c r="D20" s="6"/>
      <c r="E20" s="6"/>
      <c r="F20" s="6"/>
      <c r="G20" s="6"/>
      <c r="H20" s="6"/>
      <c r="I20" s="36"/>
      <c r="J20" s="36"/>
      <c r="K20" s="36"/>
      <c r="L20" s="36"/>
      <c r="M20" s="20"/>
    </row>
    <row r="21" spans="2:13">
      <c r="B21" s="5"/>
      <c r="C21" s="6"/>
      <c r="D21" s="6"/>
      <c r="E21" s="6"/>
      <c r="F21" s="6"/>
      <c r="G21" s="6"/>
      <c r="H21" s="6"/>
      <c r="I21" s="36"/>
      <c r="J21" s="36"/>
      <c r="K21" s="36"/>
      <c r="L21" s="36"/>
      <c r="M21" s="20"/>
    </row>
    <row r="22" spans="2:13">
      <c r="B22" s="5"/>
      <c r="C22" s="6"/>
      <c r="D22" s="6"/>
      <c r="E22" s="6"/>
      <c r="F22" s="6"/>
      <c r="G22" s="6"/>
      <c r="H22" s="6"/>
      <c r="I22" s="36"/>
      <c r="J22" s="36"/>
      <c r="K22" s="36"/>
      <c r="L22" s="36"/>
      <c r="M22" s="20"/>
    </row>
    <row r="23" spans="2:13">
      <c r="B23" s="5"/>
      <c r="C23" s="6"/>
      <c r="D23" s="6"/>
      <c r="E23" s="6"/>
      <c r="F23" s="6"/>
      <c r="G23" s="6"/>
      <c r="H23" s="6"/>
      <c r="I23" s="36"/>
      <c r="J23" s="36"/>
      <c r="K23" s="36"/>
      <c r="L23" s="36"/>
      <c r="M23" s="20"/>
    </row>
    <row r="24" spans="2:13">
      <c r="B24" s="5"/>
      <c r="C24" s="6"/>
      <c r="D24" s="6"/>
      <c r="E24" s="6"/>
      <c r="F24" s="6"/>
      <c r="G24" s="6"/>
      <c r="H24" s="6"/>
      <c r="I24" s="36"/>
      <c r="J24" s="36"/>
      <c r="K24" s="36"/>
      <c r="L24" s="36"/>
      <c r="M24" s="20"/>
    </row>
    <row r="25" spans="2:13">
      <c r="B25" s="5"/>
      <c r="C25" s="6"/>
      <c r="D25" s="6"/>
      <c r="E25" s="6"/>
      <c r="F25" s="6"/>
      <c r="G25" s="6"/>
      <c r="H25" s="6"/>
      <c r="I25" s="6" t="s">
        <v>40</v>
      </c>
      <c r="J25" s="6"/>
      <c r="K25" s="6">
        <f>'Preis UK und T-Nut stonag'!H13</f>
        <v>200</v>
      </c>
      <c r="L25" s="41">
        <v>40</v>
      </c>
      <c r="M25" s="27">
        <f>L25*K25</f>
        <v>8000</v>
      </c>
    </row>
    <row r="26" spans="2:13">
      <c r="B26" s="37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20"/>
    </row>
    <row r="27" spans="2:13">
      <c r="B27" s="37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20"/>
    </row>
    <row r="28" spans="2:13">
      <c r="B28" s="37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20"/>
    </row>
    <row r="29" spans="2:13">
      <c r="B29" s="5"/>
      <c r="C29" s="6"/>
      <c r="D29" s="6"/>
      <c r="E29" s="6"/>
      <c r="F29" s="6"/>
      <c r="G29" s="6"/>
      <c r="H29" s="6"/>
      <c r="I29" s="36"/>
      <c r="J29" s="36"/>
      <c r="K29" s="36"/>
      <c r="L29" s="36"/>
      <c r="M29" s="20"/>
    </row>
    <row r="30" spans="2:13">
      <c r="B30" s="5"/>
      <c r="C30" s="6"/>
      <c r="D30" s="6"/>
      <c r="E30" s="6"/>
      <c r="F30" s="6"/>
      <c r="G30" s="6"/>
      <c r="H30" s="6"/>
      <c r="I30" s="36"/>
      <c r="J30" s="36"/>
      <c r="K30" s="36"/>
      <c r="L30" s="36"/>
      <c r="M30" s="20"/>
    </row>
    <row r="31" spans="2:13">
      <c r="B31" s="5"/>
      <c r="C31" s="6"/>
      <c r="D31" s="6"/>
      <c r="E31" s="6"/>
      <c r="F31" s="6"/>
      <c r="G31" s="6"/>
      <c r="H31" s="6"/>
      <c r="I31" s="36"/>
      <c r="J31" s="36"/>
      <c r="K31" s="36"/>
      <c r="L31" s="36"/>
      <c r="M31" s="20"/>
    </row>
    <row r="32" spans="2:13">
      <c r="B32" s="5"/>
      <c r="C32" s="6"/>
      <c r="D32" s="6"/>
      <c r="E32" s="6"/>
      <c r="F32" s="6"/>
      <c r="G32" s="6"/>
      <c r="H32" s="6"/>
      <c r="I32" s="36"/>
      <c r="J32" s="36"/>
      <c r="K32" s="36"/>
      <c r="L32" s="36"/>
      <c r="M32" s="20"/>
    </row>
    <row r="33" spans="2:13">
      <c r="B33" s="5"/>
      <c r="C33" s="6"/>
      <c r="D33" s="6"/>
      <c r="E33" s="6"/>
      <c r="F33" s="6"/>
      <c r="G33" s="6"/>
      <c r="H33" s="6"/>
      <c r="I33" s="36"/>
      <c r="J33" s="36"/>
      <c r="K33" s="36"/>
      <c r="L33" s="36"/>
      <c r="M33" s="20"/>
    </row>
    <row r="34" spans="2:13">
      <c r="B34" s="5"/>
      <c r="C34" s="6"/>
      <c r="D34" s="6"/>
      <c r="E34" s="6"/>
      <c r="F34" s="6"/>
      <c r="G34" s="6"/>
      <c r="H34" s="6"/>
      <c r="I34" s="6" t="s">
        <v>41</v>
      </c>
      <c r="J34" s="6"/>
      <c r="K34" s="6">
        <f>'Preis UK und T-Nut stonag'!H13</f>
        <v>200</v>
      </c>
      <c r="L34" s="6">
        <v>100</v>
      </c>
      <c r="M34" s="27">
        <f>L34*K34</f>
        <v>20000</v>
      </c>
    </row>
    <row r="35" spans="2:13">
      <c r="B35" s="37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20"/>
    </row>
    <row r="36" spans="2:13">
      <c r="B36" s="37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20"/>
    </row>
    <row r="37" spans="2:13">
      <c r="B37" s="37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20"/>
    </row>
    <row r="38" spans="2:13">
      <c r="B38" s="5"/>
      <c r="C38" s="6"/>
      <c r="D38" s="6"/>
      <c r="E38" s="6"/>
      <c r="F38" s="6"/>
      <c r="G38" s="6"/>
      <c r="H38" s="6"/>
      <c r="I38" s="36"/>
      <c r="J38" s="36"/>
      <c r="K38" s="36"/>
      <c r="L38" s="36"/>
      <c r="M38" s="20"/>
    </row>
    <row r="39" spans="2:13">
      <c r="B39" s="5"/>
      <c r="C39" s="6"/>
      <c r="D39" s="6"/>
      <c r="E39" s="6"/>
      <c r="F39" s="6"/>
      <c r="G39" s="6"/>
      <c r="H39" s="6"/>
      <c r="I39" s="36"/>
      <c r="J39" s="36"/>
      <c r="K39" s="36"/>
      <c r="L39" s="36"/>
      <c r="M39" s="20"/>
    </row>
    <row r="40" spans="2:13" ht="13.8" customHeight="1">
      <c r="B40" s="5"/>
      <c r="C40" s="6"/>
      <c r="D40" s="6"/>
      <c r="E40" s="6"/>
      <c r="F40" s="6"/>
      <c r="G40" s="6"/>
      <c r="H40" s="6"/>
      <c r="I40" s="36"/>
      <c r="J40" s="36"/>
      <c r="K40" s="36"/>
      <c r="L40" s="36"/>
      <c r="M40" s="20"/>
    </row>
    <row r="41" spans="2:13">
      <c r="B41" s="5"/>
      <c r="C41" s="6"/>
      <c r="D41" s="6"/>
      <c r="E41" s="6"/>
      <c r="F41" s="6"/>
      <c r="G41" s="6"/>
      <c r="H41" s="6"/>
      <c r="I41" s="36"/>
      <c r="J41" s="36"/>
      <c r="K41" s="36"/>
      <c r="L41" s="36"/>
      <c r="M41" s="20"/>
    </row>
    <row r="42" spans="2:13">
      <c r="B42" s="5"/>
      <c r="C42" s="6"/>
      <c r="D42" s="6"/>
      <c r="E42" s="6"/>
      <c r="F42" s="6"/>
      <c r="G42" s="6"/>
      <c r="H42" s="6"/>
      <c r="I42" s="36"/>
      <c r="J42" s="36"/>
      <c r="K42" s="36"/>
      <c r="L42" s="36"/>
      <c r="M42" s="20"/>
    </row>
    <row r="43" spans="2:13"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27">
        <v>0</v>
      </c>
    </row>
    <row r="44" spans="2:13"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59"/>
    </row>
    <row r="45" spans="2:13"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59"/>
    </row>
    <row r="46" spans="2:13" ht="18">
      <c r="B46" s="37"/>
      <c r="C46" s="6"/>
      <c r="D46" s="6"/>
      <c r="E46" s="6"/>
      <c r="F46" s="83" t="s">
        <v>48</v>
      </c>
      <c r="G46" s="84">
        <f>H46/'Preis UK und T-Nut stonag'!H13</f>
        <v>406.06</v>
      </c>
      <c r="H46" s="80">
        <f>'Preis Technik'!M74+M75</f>
        <v>81212</v>
      </c>
      <c r="I46" s="6"/>
      <c r="J46" s="6"/>
      <c r="K46" s="6"/>
      <c r="L46" s="6"/>
      <c r="M46" s="20"/>
    </row>
    <row r="47" spans="2:13">
      <c r="B47" s="37"/>
      <c r="C47" s="60"/>
      <c r="D47" s="60"/>
      <c r="E47" s="60"/>
      <c r="F47" s="60"/>
      <c r="G47" s="60"/>
      <c r="H47" s="61"/>
      <c r="I47" s="60"/>
      <c r="J47" s="36"/>
      <c r="K47" s="36"/>
      <c r="L47" s="36"/>
      <c r="M47" s="20"/>
    </row>
    <row r="48" spans="2:13">
      <c r="B48" s="37"/>
      <c r="C48" s="71" t="s">
        <v>23</v>
      </c>
      <c r="D48" s="71"/>
      <c r="E48" s="69"/>
      <c r="F48" s="69"/>
      <c r="G48" s="64"/>
      <c r="H48" s="62">
        <f>'Preis UK und T-Nut stonag'!M37*100/'Preis Naturstein und Montage'!H46</f>
        <v>8.8656848741565284</v>
      </c>
      <c r="I48" s="60" t="s">
        <v>37</v>
      </c>
      <c r="J48" s="16"/>
      <c r="K48" s="16"/>
      <c r="L48" s="16"/>
      <c r="M48" s="59"/>
    </row>
    <row r="49" spans="2:13">
      <c r="B49" s="37"/>
      <c r="C49" s="67" t="s">
        <v>24</v>
      </c>
      <c r="D49" s="67"/>
      <c r="E49" s="63"/>
      <c r="F49" s="63"/>
      <c r="G49" s="63"/>
      <c r="H49" s="62">
        <f>'Preis UK und T-Nut stonag'!M48*100/'Preis Naturstein und Montage'!H46</f>
        <v>5.3194109244939174</v>
      </c>
      <c r="I49" s="60" t="s">
        <v>37</v>
      </c>
      <c r="J49" s="16"/>
      <c r="K49" s="16"/>
      <c r="L49" s="16"/>
      <c r="M49" s="59"/>
    </row>
    <row r="50" spans="2:13">
      <c r="B50" s="37"/>
      <c r="C50" s="67" t="s">
        <v>25</v>
      </c>
      <c r="D50" s="67"/>
      <c r="E50" s="63"/>
      <c r="F50" s="63"/>
      <c r="G50" s="63"/>
      <c r="H50" s="62">
        <f>'Preis UK und T-Nut stonag'!M63*100/'Preis Naturstein und Montage'!H46</f>
        <v>3.5462739496626114</v>
      </c>
      <c r="I50" s="60" t="s">
        <v>37</v>
      </c>
      <c r="J50" s="16"/>
      <c r="K50" s="16"/>
      <c r="L50" s="16"/>
      <c r="M50" s="59"/>
    </row>
    <row r="51" spans="2:13">
      <c r="B51" s="37"/>
      <c r="C51" s="72" t="s">
        <v>26</v>
      </c>
      <c r="D51" s="72"/>
      <c r="E51" s="70"/>
      <c r="F51" s="70"/>
      <c r="G51" s="64"/>
      <c r="H51" s="62">
        <f>'Preis UK und T-Nut stonag'!M76*100/'Preis Naturstein und Montage'!H46</f>
        <v>3.1522435108112101</v>
      </c>
      <c r="I51" s="60" t="s">
        <v>37</v>
      </c>
      <c r="J51" s="16"/>
      <c r="K51" s="16"/>
      <c r="L51" s="16"/>
      <c r="M51" s="59"/>
    </row>
    <row r="52" spans="2:13">
      <c r="B52" s="37"/>
      <c r="C52" s="67" t="s">
        <v>27</v>
      </c>
      <c r="D52" s="67"/>
      <c r="E52" s="63"/>
      <c r="F52" s="63"/>
      <c r="G52" s="63"/>
      <c r="H52" s="62">
        <f>'Preis UK und T-Nut stonag'!M90*100/'Preis Naturstein und Montage'!H46</f>
        <v>0.88656848741565264</v>
      </c>
      <c r="I52" s="60" t="s">
        <v>37</v>
      </c>
      <c r="J52" s="16"/>
      <c r="K52" s="16"/>
      <c r="L52" s="16"/>
      <c r="M52" s="59"/>
    </row>
    <row r="53" spans="2:13">
      <c r="B53" s="37"/>
      <c r="C53" s="72" t="s">
        <v>28</v>
      </c>
      <c r="D53" s="72"/>
      <c r="E53" s="70"/>
      <c r="F53" s="70"/>
      <c r="G53" s="86">
        <f>SUM(H48:H53)</f>
        <v>25.478993252228733</v>
      </c>
      <c r="H53" s="62">
        <f>'Preis UK und T-Nut stonag'!M103*100/'Preis Naturstein und Montage'!H46</f>
        <v>3.7088115056888138</v>
      </c>
      <c r="I53" s="60" t="s">
        <v>37</v>
      </c>
      <c r="J53" s="16"/>
      <c r="K53" s="16"/>
      <c r="L53" s="16"/>
      <c r="M53" s="59"/>
    </row>
    <row r="54" spans="2:13">
      <c r="B54" s="37"/>
      <c r="C54" s="60"/>
      <c r="D54" s="60"/>
      <c r="E54" s="60"/>
      <c r="F54" s="60"/>
      <c r="G54" s="60"/>
      <c r="H54" s="60"/>
      <c r="I54" s="60"/>
      <c r="J54" s="16"/>
      <c r="K54" s="16"/>
      <c r="L54" s="16"/>
      <c r="M54" s="59"/>
    </row>
    <row r="55" spans="2:13">
      <c r="B55" s="37"/>
      <c r="C55" s="73" t="s">
        <v>45</v>
      </c>
      <c r="D55" s="67"/>
      <c r="E55" s="67"/>
      <c r="F55" s="67"/>
      <c r="G55" s="63"/>
      <c r="H55" s="65">
        <f>'Preis Technik'!M19*100/'Preis Naturstein und Montage'!H46</f>
        <v>3.6940353642318868</v>
      </c>
      <c r="I55" s="60" t="s">
        <v>37</v>
      </c>
      <c r="J55" s="16"/>
      <c r="K55" s="16"/>
      <c r="L55" s="16"/>
      <c r="M55" s="59"/>
    </row>
    <row r="56" spans="2:13">
      <c r="B56" s="37"/>
      <c r="C56" s="73" t="s">
        <v>46</v>
      </c>
      <c r="D56" s="67"/>
      <c r="E56" s="67"/>
      <c r="F56" s="67"/>
      <c r="G56" s="63"/>
      <c r="H56" s="62">
        <f>'Preis Technik'!M30*100/'Preis Naturstein und Montage'!H46</f>
        <v>2.462690242821258</v>
      </c>
      <c r="I56" s="60" t="s">
        <v>37</v>
      </c>
      <c r="J56" s="16"/>
      <c r="K56" s="16"/>
      <c r="L56" s="16"/>
      <c r="M56" s="59"/>
    </row>
    <row r="57" spans="2:13">
      <c r="B57" s="37"/>
      <c r="C57" s="73" t="s">
        <v>38</v>
      </c>
      <c r="D57" s="67"/>
      <c r="E57" s="67"/>
      <c r="F57" s="67"/>
      <c r="G57" s="63"/>
      <c r="H57" s="62">
        <f>'Preis Technik'!M43*100/'Preis Naturstein und Montage'!H46</f>
        <v>9.8507609712850321</v>
      </c>
      <c r="I57" s="60" t="s">
        <v>37</v>
      </c>
      <c r="J57" s="16"/>
      <c r="K57" s="16"/>
      <c r="L57" s="16"/>
      <c r="M57" s="59"/>
    </row>
    <row r="58" spans="2:13">
      <c r="B58" s="37"/>
      <c r="C58" s="73" t="s">
        <v>47</v>
      </c>
      <c r="D58" s="67"/>
      <c r="E58" s="67"/>
      <c r="F58" s="67"/>
      <c r="G58" s="87">
        <f>H58+H57+H56+H55</f>
        <v>18.470176821159434</v>
      </c>
      <c r="H58" s="62">
        <f>'Preis Technik'!M56*100/'Preis Naturstein und Montage'!H46</f>
        <v>2.462690242821258</v>
      </c>
      <c r="I58" s="60" t="s">
        <v>37</v>
      </c>
      <c r="J58" s="16"/>
      <c r="K58" s="16"/>
      <c r="L58" s="16"/>
      <c r="M58" s="59"/>
    </row>
    <row r="59" spans="2:13">
      <c r="B59" s="37"/>
      <c r="C59" s="67" t="s">
        <v>35</v>
      </c>
      <c r="D59" s="67"/>
      <c r="E59" s="67"/>
      <c r="F59" s="67"/>
      <c r="G59" s="85">
        <f>SUM(H55:H59)</f>
        <v>22.804511648524848</v>
      </c>
      <c r="H59" s="66">
        <f>'Preis Technik'!M68*100/'Preis Naturstein und Montage'!H46</f>
        <v>4.3343348273654145</v>
      </c>
      <c r="I59" s="60" t="s">
        <v>37</v>
      </c>
      <c r="J59" s="36"/>
      <c r="K59" s="36"/>
      <c r="L59" s="36"/>
      <c r="M59" s="20"/>
    </row>
    <row r="60" spans="2:13">
      <c r="B60" s="37"/>
      <c r="C60" s="63"/>
      <c r="D60" s="63"/>
      <c r="E60" s="63"/>
      <c r="F60" s="63"/>
      <c r="G60" s="63"/>
      <c r="H60" s="66"/>
      <c r="I60" s="60"/>
      <c r="J60" s="36"/>
      <c r="K60" s="36"/>
      <c r="L60" s="36"/>
      <c r="M60" s="20"/>
    </row>
    <row r="61" spans="2:13">
      <c r="B61" s="37"/>
      <c r="C61" s="58" t="s">
        <v>42</v>
      </c>
      <c r="D61" s="67"/>
      <c r="E61" s="67"/>
      <c r="F61" s="63"/>
      <c r="G61" s="63"/>
      <c r="H61" s="66">
        <f>M17*100/H46</f>
        <v>17.238831699748804</v>
      </c>
      <c r="I61" s="36" t="s">
        <v>37</v>
      </c>
      <c r="J61" s="36"/>
      <c r="K61" s="36"/>
      <c r="L61" s="36"/>
      <c r="M61" s="20"/>
    </row>
    <row r="62" spans="2:13">
      <c r="B62" s="37"/>
      <c r="C62" s="58" t="s">
        <v>43</v>
      </c>
      <c r="D62" s="67"/>
      <c r="E62" s="67"/>
      <c r="F62" s="63"/>
      <c r="G62" s="63"/>
      <c r="H62" s="66">
        <f>M25*100/H46</f>
        <v>9.8507609712850321</v>
      </c>
      <c r="I62" s="36" t="s">
        <v>37</v>
      </c>
      <c r="J62" s="36"/>
      <c r="K62" s="36"/>
      <c r="L62" s="36"/>
      <c r="M62" s="20"/>
    </row>
    <row r="63" spans="2:13">
      <c r="B63" s="37"/>
      <c r="C63" s="58" t="s">
        <v>44</v>
      </c>
      <c r="D63" s="67"/>
      <c r="E63" s="67"/>
      <c r="F63" s="63"/>
      <c r="G63" s="63"/>
      <c r="H63" s="66">
        <f>M34*100/H46</f>
        <v>24.626902428212578</v>
      </c>
      <c r="I63" s="36" t="s">
        <v>37</v>
      </c>
      <c r="J63" s="36"/>
      <c r="K63" s="36"/>
      <c r="L63" s="36"/>
      <c r="M63" s="20"/>
    </row>
    <row r="64" spans="2:13">
      <c r="B64" s="37"/>
      <c r="C64" s="68"/>
      <c r="D64" s="67"/>
      <c r="E64" s="67"/>
      <c r="F64" s="63"/>
      <c r="G64" s="85">
        <f>SUM(H61:H64)</f>
        <v>51.716495099246416</v>
      </c>
      <c r="H64" s="66">
        <f>M43*100/H46</f>
        <v>0</v>
      </c>
      <c r="I64" s="36" t="s">
        <v>37</v>
      </c>
      <c r="J64" s="36"/>
      <c r="K64" s="36"/>
      <c r="L64" s="36"/>
      <c r="M64" s="20"/>
    </row>
    <row r="65" spans="2:13">
      <c r="B65" s="37"/>
      <c r="C65" s="6"/>
      <c r="D65" s="6"/>
      <c r="E65" s="6"/>
      <c r="F65" s="6"/>
      <c r="G65" s="67"/>
      <c r="H65" s="6"/>
      <c r="I65" s="6"/>
      <c r="J65" s="6"/>
      <c r="K65" s="6"/>
      <c r="L65" s="6"/>
      <c r="M65" s="20"/>
    </row>
    <row r="66" spans="2:13">
      <c r="B66" s="37"/>
      <c r="C66" s="36"/>
      <c r="D66" s="36"/>
      <c r="E66" s="36"/>
      <c r="F66" s="36"/>
      <c r="G66" s="74">
        <f>G64+G59+G53</f>
        <v>100</v>
      </c>
      <c r="H66" s="74">
        <f>SUM(H47:H65)</f>
        <v>99.999999999999986</v>
      </c>
      <c r="I66" s="36" t="s">
        <v>37</v>
      </c>
      <c r="J66" s="36"/>
      <c r="K66" s="36"/>
      <c r="L66" s="36"/>
      <c r="M66" s="20"/>
    </row>
    <row r="67" spans="2:13">
      <c r="B67" s="37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20"/>
    </row>
    <row r="68" spans="2:13">
      <c r="B68" s="37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12"/>
    </row>
    <row r="69" spans="2:13">
      <c r="B69" s="37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12"/>
    </row>
    <row r="70" spans="2:13">
      <c r="B70" s="37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12"/>
    </row>
    <row r="71" spans="2:13">
      <c r="B71" s="37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12"/>
    </row>
    <row r="72" spans="2:13">
      <c r="B72" s="37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12"/>
    </row>
    <row r="73" spans="2:13">
      <c r="B73" s="37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12"/>
    </row>
    <row r="74" spans="2:13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9"/>
    </row>
    <row r="75" spans="2:13">
      <c r="B75" s="37"/>
      <c r="C75" s="125" t="s">
        <v>57</v>
      </c>
      <c r="D75" s="125"/>
      <c r="E75" s="36"/>
      <c r="F75" s="36"/>
      <c r="G75" s="36"/>
      <c r="H75" s="36"/>
      <c r="I75" s="36"/>
      <c r="J75" s="36"/>
      <c r="K75" s="36"/>
      <c r="L75" s="36"/>
      <c r="M75" s="76">
        <f>SUM(M17:M66)+'Preis UK und T-Nut stonag'!M129</f>
        <v>42000</v>
      </c>
    </row>
    <row r="76" spans="2:13" ht="15" thickBot="1">
      <c r="B76" s="13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75"/>
    </row>
  </sheetData>
  <mergeCells count="2">
    <mergeCell ref="D7:E7"/>
    <mergeCell ref="C75:D75"/>
  </mergeCells>
  <phoneticPr fontId="3" type="noConversion"/>
  <pageMargins left="0.51181102362204722" right="0.31496062992125984" top="0.39370078740157483" bottom="0.39370078740157483" header="0.31496062992125984" footer="0.31496062992125984"/>
  <pageSetup paperSize="9" scal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Preis UK und T-Nut stonag</vt:lpstr>
      <vt:lpstr>Preis Technik</vt:lpstr>
      <vt:lpstr>Preis Naturstein und Montage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Horst Knappe</dc:creator>
  <cp:lastModifiedBy>knappe</cp:lastModifiedBy>
  <cp:lastPrinted>2011-10-01T10:50:54Z</cp:lastPrinted>
  <dcterms:created xsi:type="dcterms:W3CDTF">2010-04-22T07:11:23Z</dcterms:created>
  <dcterms:modified xsi:type="dcterms:W3CDTF">2012-04-30T12:50:14Z</dcterms:modified>
</cp:coreProperties>
</file>